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ZL23 - objekt K2 - statická porucha 3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2-23 ZL2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'ZL22-23 ZL23 Pol'!$A$1:$U$109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2" i="12"/>
  <c r="I13" i="12"/>
  <c r="I12" i="12" s="1"/>
  <c r="K13" i="12"/>
  <c r="M13" i="12"/>
  <c r="O13" i="12"/>
  <c r="Q13" i="12"/>
  <c r="Q12" i="12" s="1"/>
  <c r="U13" i="12"/>
  <c r="I19" i="12"/>
  <c r="K19" i="12"/>
  <c r="M19" i="12"/>
  <c r="M12" i="12" s="1"/>
  <c r="O19" i="12"/>
  <c r="Q19" i="12"/>
  <c r="U19" i="12"/>
  <c r="G23" i="12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G25" i="12"/>
  <c r="I26" i="12"/>
  <c r="I25" i="12" s="1"/>
  <c r="K26" i="12"/>
  <c r="K25" i="12" s="1"/>
  <c r="M26" i="12"/>
  <c r="M25" i="12" s="1"/>
  <c r="O26" i="12"/>
  <c r="O25" i="12" s="1"/>
  <c r="Q26" i="12"/>
  <c r="Q25" i="12" s="1"/>
  <c r="U26" i="12"/>
  <c r="U25" i="12" s="1"/>
  <c r="G28" i="12"/>
  <c r="K28" i="12"/>
  <c r="I29" i="12"/>
  <c r="I28" i="12" s="1"/>
  <c r="K29" i="12"/>
  <c r="M29" i="12"/>
  <c r="M28" i="12" s="1"/>
  <c r="O29" i="12"/>
  <c r="O28" i="12" s="1"/>
  <c r="Q29" i="12"/>
  <c r="Q28" i="12" s="1"/>
  <c r="U29" i="12"/>
  <c r="U28" i="12" s="1"/>
  <c r="G31" i="12"/>
  <c r="Q31" i="12"/>
  <c r="I32" i="12"/>
  <c r="I31" i="12" s="1"/>
  <c r="K32" i="12"/>
  <c r="K31" i="12" s="1"/>
  <c r="M32" i="12"/>
  <c r="M31" i="12" s="1"/>
  <c r="O32" i="12"/>
  <c r="O31" i="12" s="1"/>
  <c r="Q32" i="12"/>
  <c r="U32" i="12"/>
  <c r="U31" i="12" s="1"/>
  <c r="G37" i="12"/>
  <c r="I38" i="12"/>
  <c r="I37" i="12" s="1"/>
  <c r="K38" i="12"/>
  <c r="K37" i="12" s="1"/>
  <c r="M38" i="12"/>
  <c r="M37" i="12" s="1"/>
  <c r="O38" i="12"/>
  <c r="O37" i="12" s="1"/>
  <c r="Q38" i="12"/>
  <c r="Q37" i="12" s="1"/>
  <c r="U38" i="12"/>
  <c r="U37" i="12" s="1"/>
  <c r="G42" i="12"/>
  <c r="I43" i="12"/>
  <c r="K43" i="12"/>
  <c r="M43" i="12"/>
  <c r="O43" i="12"/>
  <c r="Q43" i="12"/>
  <c r="U43" i="12"/>
  <c r="I47" i="12"/>
  <c r="K47" i="12"/>
  <c r="M47" i="12"/>
  <c r="O47" i="12"/>
  <c r="Q47" i="12"/>
  <c r="U47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7" i="12"/>
  <c r="K57" i="12"/>
  <c r="M57" i="12"/>
  <c r="O57" i="12"/>
  <c r="Q57" i="12"/>
  <c r="U57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6" i="12"/>
  <c r="K66" i="12"/>
  <c r="M66" i="12"/>
  <c r="O66" i="12"/>
  <c r="Q66" i="12"/>
  <c r="U66" i="12"/>
  <c r="I70" i="12"/>
  <c r="K70" i="12"/>
  <c r="M70" i="12"/>
  <c r="O70" i="12"/>
  <c r="Q70" i="12"/>
  <c r="U70" i="12"/>
  <c r="G72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7" i="12"/>
  <c r="K77" i="12"/>
  <c r="M77" i="12"/>
  <c r="O77" i="12"/>
  <c r="Q77" i="12"/>
  <c r="U77" i="12"/>
  <c r="G81" i="12"/>
  <c r="I82" i="12"/>
  <c r="K82" i="12"/>
  <c r="M82" i="12"/>
  <c r="O82" i="12"/>
  <c r="Q82" i="12"/>
  <c r="U82" i="12"/>
  <c r="I86" i="12"/>
  <c r="K86" i="12"/>
  <c r="M86" i="12"/>
  <c r="O86" i="12"/>
  <c r="Q86" i="12"/>
  <c r="U86" i="12"/>
  <c r="I90" i="12"/>
  <c r="K90" i="12"/>
  <c r="M90" i="12"/>
  <c r="O90" i="12"/>
  <c r="Q90" i="12"/>
  <c r="U90" i="12"/>
  <c r="I94" i="12"/>
  <c r="K94" i="12"/>
  <c r="M94" i="12"/>
  <c r="O94" i="12"/>
  <c r="Q94" i="12"/>
  <c r="U94" i="12"/>
  <c r="I98" i="12"/>
  <c r="K98" i="12"/>
  <c r="M98" i="12"/>
  <c r="O98" i="12"/>
  <c r="Q98" i="12"/>
  <c r="U98" i="12"/>
  <c r="I102" i="12"/>
  <c r="K102" i="12"/>
  <c r="M102" i="12"/>
  <c r="O102" i="12"/>
  <c r="Q102" i="12"/>
  <c r="U102" i="12"/>
  <c r="G106" i="12"/>
  <c r="I106" i="12"/>
  <c r="Q106" i="12"/>
  <c r="I107" i="12"/>
  <c r="K107" i="12"/>
  <c r="K106" i="12" s="1"/>
  <c r="M107" i="12"/>
  <c r="M106" i="12" s="1"/>
  <c r="O107" i="12"/>
  <c r="O106" i="12" s="1"/>
  <c r="Q107" i="12"/>
  <c r="U107" i="12"/>
  <c r="U106" i="12" s="1"/>
  <c r="I60" i="1"/>
  <c r="J59" i="1" s="1"/>
  <c r="J57" i="1"/>
  <c r="J56" i="1"/>
  <c r="J53" i="1"/>
  <c r="J52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81" i="12" l="1"/>
  <c r="Q72" i="12"/>
  <c r="I72" i="12"/>
  <c r="M72" i="12"/>
  <c r="K81" i="12"/>
  <c r="U42" i="12"/>
  <c r="O72" i="12"/>
  <c r="U72" i="12"/>
  <c r="K72" i="12"/>
  <c r="O12" i="12"/>
  <c r="U12" i="12"/>
  <c r="K12" i="12"/>
  <c r="U81" i="12"/>
  <c r="O42" i="12"/>
  <c r="K42" i="12"/>
  <c r="M81" i="12"/>
  <c r="Q81" i="12"/>
  <c r="I81" i="12"/>
  <c r="M42" i="12"/>
  <c r="Q42" i="12"/>
  <c r="I42" i="12"/>
  <c r="J50" i="1"/>
  <c r="J54" i="1"/>
  <c r="J58" i="1"/>
  <c r="J51" i="1"/>
  <c r="J55" i="1"/>
  <c r="J40" i="1"/>
  <c r="J39" i="1"/>
  <c r="J42" i="1" s="1"/>
  <c r="J6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<sst xmlns="http://schemas.openxmlformats.org/spreadsheetml/2006/main" count="448" uniqueCount="240">
  <si>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</si>
  <si>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</si>
  <si>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</si>
  <si>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</si>
  <si>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</si>
  <si>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</si>
  <si>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</si>
  <si>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</si>
  <si>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</si>
  <si>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</si>
  <si>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</si>
  <si>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</si>
  <si>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</si>
  <si>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</si>
  <si>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</si>
  <si>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</si>
  <si>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</si>
  <si>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</si>
  <si>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</si>
  <si>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</si>
  <si>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</si>
  <si>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</si>
  <si>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</si>
  <si>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</si>
  <si>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</si>
  <si>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</si>
  <si>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</si>
  <si>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</si>
  <si>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</si>
  <si>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</si>
  <si>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</si>
  <si>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</si>
  <si>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</si>
  <si>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</si>
  <si>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</si>
  <si>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</si>
  <si>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</si>
  <si>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</si>
  <si>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</si>
  <si>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</si>
  <si>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</si>
  <si>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</si>
  <si>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</si>
  <si>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ZL23</t>
  </si>
  <si>
    <t>Likvidace statické poruchy klenby nad 2.NP - lepený vazník</t>
  </si>
  <si>
    <t>ZL22-23</t>
  </si>
  <si>
    <t>3.NP - ostatní změny prací a VCP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</si>
  <si>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</si>
  <si>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</si>
  <si>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</si>
  <si>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</si>
  <si>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</si>
  <si>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</si>
  <si>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</si>
  <si>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</si>
  <si>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</si>
  <si>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</si>
  <si>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</si>
  <si>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</si>
  <si>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</si>
  <si>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</si>
  <si>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</si>
  <si>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</si>
  <si>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</si>
  <si>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</si>
  <si>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</si>
  <si>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</si>
  <si>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</si>
  <si>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</si>
  <si>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</si>
  <si>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</si>
  <si>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</si>
  <si>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</si>
  <si>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</si>
  <si>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</si>
  <si>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</si>
  <si>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</si>
  <si>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</si>
  <si>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</si>
  <si>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</si>
  <si>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</si>
  <si>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</si>
  <si>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</si>
  <si>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</si>
  <si>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</si>
  <si>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</si>
  <si>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</si>
  <si>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</si>
  <si>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</si>
  <si>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</si>
  <si>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</si>
  <si>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</si>
  <si>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</si>
  <si>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</si>
  <si>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</si>
  <si>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</si>
  <si>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</si>
  <si>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</si>
  <si>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</si>
  <si>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</si>
  <si>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</si>
  <si>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</si>
  <si>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</si>
  <si>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</si>
  <si>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</si>
  <si>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</si>
  <si>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</si>
  <si>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</si>
  <si>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</si>
  <si>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</si>
  <si>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</si>
  <si>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</si>
  <si>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</si>
  <si>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</si>
  <si>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</si>
  <si>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</si>
  <si>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</si>
  <si>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</si>
  <si>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</si>
  <si>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</si>
  <si>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</si>
  <si>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331231129</t>
  </si>
  <si>
    <t>Zdivo pilířů cihelné z CP 29 P25 na MC 15, nabídka dodavatele objekt K2 - list K2 01 Pol - položka č.44</t>
  </si>
  <si>
    <t>m3</t>
  </si>
  <si>
    <t>POL1_1</t>
  </si>
  <si>
    <t xml:space="preserve">změna 03/2015 : </t>
  </si>
  <si>
    <t>VV</t>
  </si>
  <si>
    <t xml:space="preserve">výkres č.A.1.2.b.06 - 3.NP : </t>
  </si>
  <si>
    <t>podezdění uložení lepeného vazníku na nosném zdivu : 0,15*0,45*0,4</t>
  </si>
  <si>
    <t>631312611</t>
  </si>
  <si>
    <t>Mazanina betonová tl. 5 - 8 cm C 16/20, nabídka dodavatele objekt K1 - list K1 01 Pol - položka č.135</t>
  </si>
  <si>
    <t>POL1_</t>
  </si>
  <si>
    <t>podezdění trámu - uložení na zdivu - vyrovnání povrchu : 0,3*0,45*0,05</t>
  </si>
  <si>
    <t>Mezisoučet</t>
  </si>
  <si>
    <t>podkladní beton podlahy na keramzitovém násypu : 0,06*34,12</t>
  </si>
  <si>
    <t>631591115</t>
  </si>
  <si>
    <t>Násyp pod podlahy z keramzitu</t>
  </si>
  <si>
    <t xml:space="preserve">číslo položky v katalogu prací ÚRS 635211121, cena 2014/I - 2400,- Kč/m3, dle SoD 80% ceny 2014/I - 1920,- Kč/m3 : </t>
  </si>
  <si>
    <t/>
  </si>
  <si>
    <t>3.NP - místnost K2-3-003 zásyp klenby po provedení statického zabezpečení : 34,12*0,3</t>
  </si>
  <si>
    <t>941955002</t>
  </si>
  <si>
    <t>Lešení lehké pomocné, výška podlahy do 1,9 m</t>
  </si>
  <si>
    <t>m2</t>
  </si>
  <si>
    <t>952902112</t>
  </si>
  <si>
    <t>Čištění vysáváním povrchů a kcí průmyslovým vysavačem, nabídka dodavatele objekt K2 - list K2 01 Pol - položka č.136</t>
  </si>
  <si>
    <t>vyčištění rubu klenby pro provedení sanace : 34,12*1,2</t>
  </si>
  <si>
    <t>962032231</t>
  </si>
  <si>
    <t>Bourání zdiva z cihel pálených na MVC, nabídka dodavatele objekt K2 - list K2 01 Pol - položka č.167</t>
  </si>
  <si>
    <t>pilíř podpírající stávající poškozený trám : 0,6*0,6*1,9</t>
  </si>
  <si>
    <t>975022241</t>
  </si>
  <si>
    <t>Podchycení zdiva výztuhou do 3 m,zdi 45 cm do 3 m</t>
  </si>
  <si>
    <t>m</t>
  </si>
  <si>
    <t>podepření klenby v místnosti K2-2-001 : 6,5*2</t>
  </si>
  <si>
    <t>analogicky i podepření konstrukcí v místnosti K2-3-006 : 6,5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</si>
  <si>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</si>
  <si>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</si>
  <si>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998011001</t>
  </si>
  <si>
    <t>Přesun hmot pro budovy zděné výšky do 6 m, v rozpočtu stavby list K1 01 Pol, položka 232</t>
  </si>
  <si>
    <t>t</t>
  </si>
  <si>
    <t>POL7_</t>
  </si>
  <si>
    <t xml:space="preserve">Hmotnosti z položek s pořadovými čísly: : </t>
  </si>
  <si>
    <t xml:space="preserve">1,2,3,4,6,7, : </t>
  </si>
  <si>
    <t>Součet: : 10,49564</t>
  </si>
  <si>
    <t>762083130</t>
  </si>
  <si>
    <t>Zvláštní výkony profilování zhlaví trámů průřezové plochy přes 160 do 320 cm2, nabídka dodavatele objekt K2 - list K2 01 Pol - položka č.209</t>
  </si>
  <si>
    <t>kus</t>
  </si>
  <si>
    <t>POL1_7</t>
  </si>
  <si>
    <t>analogicky úprava nasedlání krokví : 8</t>
  </si>
  <si>
    <t>762313113</t>
  </si>
  <si>
    <t>Montáž ocelových spojovacích prostředků svorníků, šroubů délky přes 300 do 450 mm, nabídka dodavatele objekt K2 - list K2 01 Pol - položka č.215</t>
  </si>
  <si>
    <t xml:space="preserve">montáž svorníků - prošroubování nového trámu se stávajícími kcemi krovu : </t>
  </si>
  <si>
    <t>délka sešroubování 90 cm : 8*2</t>
  </si>
  <si>
    <t>délka sešroubování 60 cm : 8*2</t>
  </si>
  <si>
    <t>762895000</t>
  </si>
  <si>
    <t>Spojovací prostředky pro montáž stropů</t>
  </si>
  <si>
    <t>762332936</t>
  </si>
  <si>
    <t xml:space="preserve">Doplnění střešní vazby z hranolů nad 600 cm2 </t>
  </si>
  <si>
    <t xml:space="preserve">cena odvozena z položky č.37 nabídka dodavatele list STRK-K1-DO 01 Pol - průřezová plocha 450 až 600 cm2 cena na cm2 -1,474 Kč : </t>
  </si>
  <si>
    <t xml:space="preserve">zde průřezová plocha lepeného trámu 960 cm2 x 1,474=1415,- Kč/m : </t>
  </si>
  <si>
    <t>lepený vazník 240/400 mm viz detail č.45 : 9</t>
  </si>
  <si>
    <t>60515891</t>
  </si>
  <si>
    <t>Hranol lepený vrstvený BSH NSI, lamely 4 cm , NSI - nepohledový</t>
  </si>
  <si>
    <t>POL3_</t>
  </si>
  <si>
    <t xml:space="preserve">katalog prací ÚRS položku neobsahuje, ani položku jí podobnou - použita položka z katalogu prací RTS : </t>
  </si>
  <si>
    <t>hranol : 0,24*0,4*9*1,1</t>
  </si>
  <si>
    <t>R.76200</t>
  </si>
  <si>
    <t>D+M ocel. svorník pr.16 mm dl.650 mm včetně matic a podložek, nabídka dodavatele objekt STR-K1-DO 01  - položka č.73 - úměrně délce</t>
  </si>
  <si>
    <t>ks</t>
  </si>
  <si>
    <t>POL3_7</t>
  </si>
  <si>
    <t>D+M ocel. svorník pr.16 mm dl.900 mm včetně matic a podložek, nabídka dodavatele objekt STR-K1-DO 01  - položka č.73 - úměrně délce</t>
  </si>
  <si>
    <t>998762103</t>
  </si>
  <si>
    <t>Přesun hmot pro tesařské konstrukce, výšky do 24 m</t>
  </si>
  <si>
    <t xml:space="preserve">11,12,13,14,15, : </t>
  </si>
  <si>
    <t>Součet: : 0,85137</t>
  </si>
  <si>
    <t>171156530300</t>
  </si>
  <si>
    <t>Jeřáb automobilní 12,5 t ADK 125 M</t>
  </si>
  <si>
    <t>Sh</t>
  </si>
  <si>
    <t>POL6_</t>
  </si>
  <si>
    <t xml:space="preserve">katalog prací ÚRS položku neobsahuje - použita položka z katalogu prací RTS : </t>
  </si>
  <si>
    <t>doprava jeřábu : 2</t>
  </si>
  <si>
    <t>doprava nosníku na půdu : 2</t>
  </si>
  <si>
    <t>005122020R</t>
  </si>
  <si>
    <t xml:space="preserve">Silniční, železniční či kolejový provoz  </t>
  </si>
  <si>
    <t>Soubor</t>
  </si>
  <si>
    <t>POL99_1</t>
  </si>
  <si>
    <t>přeprava vazníku z výrobny na stavbu 30 km x 2 x 50 Kč/km : 1</t>
  </si>
  <si>
    <t>783682142</t>
  </si>
  <si>
    <t>Nátěr speciální dřevěných podlah 1xzál.lak, 2x matný voskový lak, nabídka dodavatele objekt K2 - list K2 01 Pol - položka č.466</t>
  </si>
  <si>
    <t>analogicky nátěr viditelných částí krovu : (0,4*2+0,25*3)*9</t>
  </si>
  <si>
    <t>775592000</t>
  </si>
  <si>
    <t>Broušení dřevěných podlah hrubé+střední+jemné, nabídka dodavatele objekt K2 - list K2 01 Pol - položka č.467</t>
  </si>
  <si>
    <t>analogicky úpravy povrchu krovu pod nátěr viditelných částí krovu : (0,4*2+0,25*3)*9</t>
  </si>
  <si>
    <t>783782206</t>
  </si>
  <si>
    <t>Nátěr tesařských konstrukcí Bochemitem QB Hobby 2x, nabídka dodavatele objekt K2 - list K2 01 Pol - položka č.470</t>
  </si>
  <si>
    <t>preventivní ochrana dřevěných prvků : (0,24*2+0,4*2)*9</t>
  </si>
  <si>
    <t>(0,24*2+0,26*2)*9</t>
  </si>
  <si>
    <t>0,12*4*1*8</t>
  </si>
  <si>
    <t>979011111</t>
  </si>
  <si>
    <t>Svislá doprava suti a vybour. hmot za 2.NP a 1.PP, nabídka dodavatele objekt K2 - list K2 01 Pol - položka č.481</t>
  </si>
  <si>
    <t>POL8_</t>
  </si>
  <si>
    <t xml:space="preserve">Demontážní hmotnosti z položek s pořadovými čísly: : </t>
  </si>
  <si>
    <t xml:space="preserve">6, : </t>
  </si>
  <si>
    <t>Součet: : 1,23120</t>
  </si>
  <si>
    <t>979081111</t>
  </si>
  <si>
    <t>Odvoz suti a vybour. hmot na skládku do 1 km, v rozpočtu stavby list K1 01 Pol, položka 670</t>
  </si>
  <si>
    <t>979081121</t>
  </si>
  <si>
    <t>Příplatek k odvozu za každý další 1 km, v rozpočtu stavby list K1 01 Pol, položka 671</t>
  </si>
  <si>
    <t>Součet: : 22,16160</t>
  </si>
  <si>
    <t>979082111</t>
  </si>
  <si>
    <t>Vnitrostaveništní doprava suti do 10 m, v rozpočtu stavby list K1 01 Pol, položka 672</t>
  </si>
  <si>
    <t>979082121</t>
  </si>
  <si>
    <t>Příplatek k vnitrost. dopravě suti za dalších 5 m, v rozpočtu stavby list K1 01 Pol, položka 673</t>
  </si>
  <si>
    <t>Součet: : 2,46240</t>
  </si>
  <si>
    <t>979990001</t>
  </si>
  <si>
    <t>Poplatek za skládku stavební suti, v rozpočtu stavby list K1 01 Pol, položka 667</t>
  </si>
  <si>
    <t>005121 R</t>
  </si>
  <si>
    <t>Zařízení staveniště</t>
  </si>
  <si>
    <t>POL99_2</t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</si>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</sst>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4" zoomScaleNormal="100" zoomScaleSheetLayoutView="75" workbookViewId="0">
      <selection activeCell="D18" sqref="D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3.75" customHeight="1" x14ac:dyDescent="0.2">
      <c r="A2" s="4"/>
      <c r="B2" s="79" t="s">
        <v>24</v>
      </c>
      <c r="C2" s="80"/>
      <c r="D2" s="81" t="s">
        <v>49</v>
      </c>
      <c r="E2" s="212" t="s">
        <v>50</v>
      </c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51286.85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44918.58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95</v>
      </c>
      <c r="B19" s="160" t="s">
        <v>29</v>
      </c>
      <c r="C19" s="54"/>
      <c r="D19" s="55"/>
      <c r="E19" s="225"/>
      <c r="F19" s="226"/>
      <c r="G19" s="225"/>
      <c r="H19" s="226"/>
      <c r="I19" s="225">
        <v>1539.31</v>
      </c>
      <c r="J19" s="227"/>
    </row>
    <row r="20" spans="1:10" ht="23.25" customHeight="1" x14ac:dyDescent="0.2">
      <c r="A20" s="159" t="s">
        <v>96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97744.739999999991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97744.74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97744.74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239</v>
      </c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97744.74</v>
      </c>
      <c r="H39" s="117"/>
      <c r="I39" s="118">
        <v>97744.74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97744.74</v>
      </c>
      <c r="H40" s="120"/>
      <c r="I40" s="121">
        <v>97744.74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97744.74</v>
      </c>
      <c r="H41" s="123"/>
      <c r="I41" s="124">
        <v>97744.74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97744.74</v>
      </c>
      <c r="H42" s="126">
        <f>SUMIF(A39:A41,"=1",H39:H41)</f>
        <v>0</v>
      </c>
      <c r="I42" s="127">
        <f>SUMIF(A39:A41,"=1",I39:I41)</f>
        <v>97744.74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107.41</v>
      </c>
      <c r="J49" s="151">
        <f>IF(I60=0,"",I49/I60*100)</f>
        <v>0.10988826611027867</v>
      </c>
    </row>
    <row r="50" spans="1:10" ht="25.5" customHeight="1" x14ac:dyDescent="0.2">
      <c r="A50" s="137"/>
      <c r="B50" s="139" t="s">
        <v>76</v>
      </c>
      <c r="C50" s="208" t="s">
        <v>77</v>
      </c>
      <c r="D50" s="209"/>
      <c r="E50" s="209"/>
      <c r="F50" s="156" t="s">
        <v>26</v>
      </c>
      <c r="G50" s="145"/>
      <c r="H50" s="145"/>
      <c r="I50" s="145">
        <v>25100.2</v>
      </c>
      <c r="J50" s="152">
        <f>IF(I60=0,"",I50/I60*100)</f>
        <v>25.679335788299195</v>
      </c>
    </row>
    <row r="51" spans="1:10" ht="25.5" customHeight="1" x14ac:dyDescent="0.2">
      <c r="A51" s="137"/>
      <c r="B51" s="139" t="s">
        <v>78</v>
      </c>
      <c r="C51" s="208" t="s">
        <v>79</v>
      </c>
      <c r="D51" s="209"/>
      <c r="E51" s="209"/>
      <c r="F51" s="156" t="s">
        <v>26</v>
      </c>
      <c r="G51" s="145"/>
      <c r="H51" s="145"/>
      <c r="I51" s="145">
        <v>1700</v>
      </c>
      <c r="J51" s="152">
        <f>IF(I60=0,"",I51/I60*100)</f>
        <v>1.7392240237172865</v>
      </c>
    </row>
    <row r="52" spans="1:10" ht="25.5" customHeight="1" x14ac:dyDescent="0.2">
      <c r="A52" s="137"/>
      <c r="B52" s="139" t="s">
        <v>80</v>
      </c>
      <c r="C52" s="208" t="s">
        <v>81</v>
      </c>
      <c r="D52" s="209"/>
      <c r="E52" s="209"/>
      <c r="F52" s="156" t="s">
        <v>26</v>
      </c>
      <c r="G52" s="145"/>
      <c r="H52" s="145"/>
      <c r="I52" s="145">
        <v>417.63</v>
      </c>
      <c r="J52" s="152">
        <f>IF(I60=0,"",I52/I60*100)</f>
        <v>0.42726595825002961</v>
      </c>
    </row>
    <row r="53" spans="1:10" ht="25.5" customHeight="1" x14ac:dyDescent="0.2">
      <c r="A53" s="137"/>
      <c r="B53" s="139" t="s">
        <v>82</v>
      </c>
      <c r="C53" s="208" t="s">
        <v>83</v>
      </c>
      <c r="D53" s="209"/>
      <c r="E53" s="209"/>
      <c r="F53" s="156" t="s">
        <v>26</v>
      </c>
      <c r="G53" s="145"/>
      <c r="H53" s="145"/>
      <c r="I53" s="145">
        <v>324.42</v>
      </c>
      <c r="J53" s="152">
        <f>IF(I60=0,"",I53/I60*100)</f>
        <v>0.3319053281025659</v>
      </c>
    </row>
    <row r="54" spans="1:10" ht="25.5" customHeight="1" x14ac:dyDescent="0.2">
      <c r="A54" s="137"/>
      <c r="B54" s="139" t="s">
        <v>84</v>
      </c>
      <c r="C54" s="208" t="s">
        <v>85</v>
      </c>
      <c r="D54" s="209"/>
      <c r="E54" s="209"/>
      <c r="F54" s="156" t="s">
        <v>26</v>
      </c>
      <c r="G54" s="145"/>
      <c r="H54" s="145"/>
      <c r="I54" s="145">
        <v>20280</v>
      </c>
      <c r="J54" s="152">
        <f>IF(I60=0,"",I54/I60*100)</f>
        <v>20.7479195299921</v>
      </c>
    </row>
    <row r="55" spans="1:10" ht="25.5" customHeight="1" x14ac:dyDescent="0.2">
      <c r="A55" s="137"/>
      <c r="B55" s="139" t="s">
        <v>86</v>
      </c>
      <c r="C55" s="208" t="s">
        <v>87</v>
      </c>
      <c r="D55" s="209"/>
      <c r="E55" s="209"/>
      <c r="F55" s="156" t="s">
        <v>26</v>
      </c>
      <c r="G55" s="145"/>
      <c r="H55" s="145"/>
      <c r="I55" s="145">
        <v>2203.56</v>
      </c>
      <c r="J55" s="152">
        <f>IF(I60=0,"",I55/I60*100)</f>
        <v>2.254402641001449</v>
      </c>
    </row>
    <row r="56" spans="1:10" ht="25.5" customHeight="1" x14ac:dyDescent="0.2">
      <c r="A56" s="137"/>
      <c r="B56" s="139" t="s">
        <v>88</v>
      </c>
      <c r="C56" s="208" t="s">
        <v>89</v>
      </c>
      <c r="D56" s="209"/>
      <c r="E56" s="209"/>
      <c r="F56" s="156" t="s">
        <v>27</v>
      </c>
      <c r="G56" s="145"/>
      <c r="H56" s="145"/>
      <c r="I56" s="145">
        <v>40248.79</v>
      </c>
      <c r="J56" s="152">
        <f>IF(I60=0,"",I56/I60*100)</f>
        <v>41.177448525618871</v>
      </c>
    </row>
    <row r="57" spans="1:10" ht="25.5" customHeight="1" x14ac:dyDescent="0.2">
      <c r="A57" s="137"/>
      <c r="B57" s="139" t="s">
        <v>90</v>
      </c>
      <c r="C57" s="208" t="s">
        <v>91</v>
      </c>
      <c r="D57" s="209"/>
      <c r="E57" s="209"/>
      <c r="F57" s="156" t="s">
        <v>27</v>
      </c>
      <c r="G57" s="145"/>
      <c r="H57" s="145"/>
      <c r="I57" s="145">
        <v>4669.79</v>
      </c>
      <c r="J57" s="152">
        <f>IF(I60=0,"",I57/I60*100)</f>
        <v>4.7775358551263212</v>
      </c>
    </row>
    <row r="58" spans="1:10" ht="25.5" customHeight="1" x14ac:dyDescent="0.2">
      <c r="A58" s="137"/>
      <c r="B58" s="139" t="s">
        <v>92</v>
      </c>
      <c r="C58" s="208" t="s">
        <v>93</v>
      </c>
      <c r="D58" s="209"/>
      <c r="E58" s="209"/>
      <c r="F58" s="156" t="s">
        <v>94</v>
      </c>
      <c r="G58" s="145"/>
      <c r="H58" s="145"/>
      <c r="I58" s="145">
        <v>1153.6300000000001</v>
      </c>
      <c r="J58" s="152">
        <f>IF(I60=0,"",I58/I60*100)</f>
        <v>1.180247653224102</v>
      </c>
    </row>
    <row r="59" spans="1:10" ht="25.5" customHeight="1" x14ac:dyDescent="0.2">
      <c r="A59" s="137"/>
      <c r="B59" s="149" t="s">
        <v>95</v>
      </c>
      <c r="C59" s="210" t="s">
        <v>29</v>
      </c>
      <c r="D59" s="211"/>
      <c r="E59" s="211"/>
      <c r="F59" s="157" t="s">
        <v>95</v>
      </c>
      <c r="G59" s="150"/>
      <c r="H59" s="150"/>
      <c r="I59" s="150">
        <v>1539.31</v>
      </c>
      <c r="J59" s="153">
        <f>IF(I60=0,"",I59/I60*100)</f>
        <v>1.5748264305577977</v>
      </c>
    </row>
    <row r="60" spans="1:10" ht="25.5" customHeight="1" x14ac:dyDescent="0.2">
      <c r="A60" s="138"/>
      <c r="B60" s="142" t="s">
        <v>1</v>
      </c>
      <c r="C60" s="142"/>
      <c r="D60" s="143"/>
      <c r="E60" s="143"/>
      <c r="F60" s="158"/>
      <c r="G60" s="146"/>
      <c r="H60" s="146"/>
      <c r="I60" s="146">
        <f>SUM(I49:I59)</f>
        <v>97744.74</v>
      </c>
      <c r="J60" s="154">
        <f>SUM(J49:J59)</f>
        <v>99.999999999999986</v>
      </c>
    </row>
    <row r="61" spans="1:10" x14ac:dyDescent="0.2">
      <c r="F61" s="97"/>
      <c r="G61" s="96"/>
      <c r="H61" s="97"/>
      <c r="I61" s="96"/>
      <c r="J61" s="98"/>
    </row>
    <row r="62" spans="1:10" x14ac:dyDescent="0.2">
      <c r="F62" s="97"/>
      <c r="G62" s="96"/>
      <c r="H62" s="97"/>
      <c r="I62" s="96"/>
      <c r="J62" s="98"/>
    </row>
    <row r="63" spans="1:10" x14ac:dyDescent="0.2">
      <c r="F63" s="97"/>
      <c r="G63" s="96"/>
      <c r="H63" s="97"/>
      <c r="I63" s="96"/>
      <c r="J63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7:E57"/>
    <mergeCell ref="C58:E58"/>
    <mergeCell ref="C59:E59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97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98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98</v>
      </c>
      <c r="AE3" t="s">
        <v>99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100</v>
      </c>
    </row>
    <row r="5" spans="1:60" x14ac:dyDescent="0.2">
      <c r="D5" s="161"/>
    </row>
    <row r="6" spans="1:60" ht="38.25" x14ac:dyDescent="0.2">
      <c r="A6" s="170" t="s">
        <v>101</v>
      </c>
      <c r="B6" s="168" t="s">
        <v>102</v>
      </c>
      <c r="C6" s="168" t="s">
        <v>103</v>
      </c>
      <c r="D6" s="169" t="s">
        <v>104</v>
      </c>
      <c r="E6" s="170" t="s">
        <v>105</v>
      </c>
      <c r="F6" s="165" t="s">
        <v>106</v>
      </c>
      <c r="G6" s="170" t="s">
        <v>31</v>
      </c>
      <c r="H6" s="171" t="s">
        <v>32</v>
      </c>
      <c r="I6" s="171" t="s">
        <v>107</v>
      </c>
      <c r="J6" s="171" t="s">
        <v>33</v>
      </c>
      <c r="K6" s="171" t="s">
        <v>108</v>
      </c>
      <c r="L6" s="171" t="s">
        <v>109</v>
      </c>
      <c r="M6" s="171" t="s">
        <v>110</v>
      </c>
      <c r="N6" s="171" t="s">
        <v>111</v>
      </c>
      <c r="O6" s="171" t="s">
        <v>112</v>
      </c>
      <c r="P6" s="171" t="s">
        <v>113</v>
      </c>
      <c r="Q6" s="171" t="s">
        <v>114</v>
      </c>
      <c r="R6" s="171" t="s">
        <v>115</v>
      </c>
      <c r="S6" s="171" t="s">
        <v>116</v>
      </c>
      <c r="T6" s="171" t="s">
        <v>117</v>
      </c>
      <c r="U6" s="171" t="s">
        <v>118</v>
      </c>
    </row>
    <row r="7" spans="1:60" x14ac:dyDescent="0.2">
      <c r="A7" s="172" t="s">
        <v>119</v>
      </c>
      <c r="B7" s="174" t="s">
        <v>74</v>
      </c>
      <c r="C7" s="175" t="s">
        <v>75</v>
      </c>
      <c r="D7" s="176"/>
      <c r="E7" s="183"/>
      <c r="F7" s="188"/>
      <c r="G7" s="188">
        <f>SUMIF(AE8:AE11,"&lt;&gt;NOR",G8:G11)</f>
        <v>107.41</v>
      </c>
      <c r="H7" s="188"/>
      <c r="I7" s="188">
        <f>SUM(I8:I11)</f>
        <v>0</v>
      </c>
      <c r="J7" s="188"/>
      <c r="K7" s="188">
        <f>SUM(K8:K11)</f>
        <v>107.41</v>
      </c>
      <c r="L7" s="188"/>
      <c r="M7" s="188">
        <f>SUM(M8:M11)</f>
        <v>129.96609999999998</v>
      </c>
      <c r="N7" s="188"/>
      <c r="O7" s="188">
        <f>SUM(O8:O11)</f>
        <v>0.05</v>
      </c>
      <c r="P7" s="188"/>
      <c r="Q7" s="188">
        <f>SUM(Q8:Q11)</f>
        <v>0</v>
      </c>
      <c r="R7" s="188"/>
      <c r="S7" s="188"/>
      <c r="T7" s="189"/>
      <c r="U7" s="188">
        <f>SUM(U8:U11)</f>
        <v>0</v>
      </c>
      <c r="AE7" t="s">
        <v>120</v>
      </c>
    </row>
    <row r="8" spans="1:60" ht="22.5" outlineLevel="1" x14ac:dyDescent="0.2">
      <c r="A8" s="167">
        <v>1</v>
      </c>
      <c r="B8" s="177" t="s">
        <v>121</v>
      </c>
      <c r="C8" s="200" t="s">
        <v>122</v>
      </c>
      <c r="D8" s="179" t="s">
        <v>123</v>
      </c>
      <c r="E8" s="184">
        <v>2.7E-2</v>
      </c>
      <c r="F8" s="190">
        <v>3978</v>
      </c>
      <c r="G8" s="190">
        <v>107.41</v>
      </c>
      <c r="H8" s="190">
        <v>0</v>
      </c>
      <c r="I8" s="190">
        <f>ROUND(E8*H8,2)</f>
        <v>0</v>
      </c>
      <c r="J8" s="190">
        <v>3978</v>
      </c>
      <c r="K8" s="190">
        <f>ROUND(E8*J8,2)</f>
        <v>107.41</v>
      </c>
      <c r="L8" s="190">
        <v>21</v>
      </c>
      <c r="M8" s="190">
        <f>G8*(1+L8/100)</f>
        <v>129.96609999999998</v>
      </c>
      <c r="N8" s="190">
        <v>1.91716</v>
      </c>
      <c r="O8" s="190">
        <f>ROUND(E8*N8,2)</f>
        <v>0.05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124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1" t="s">
        <v>125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126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127</v>
      </c>
      <c r="D10" s="180"/>
      <c r="E10" s="185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126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2.5" outlineLevel="1" x14ac:dyDescent="0.2">
      <c r="A11" s="167"/>
      <c r="B11" s="177"/>
      <c r="C11" s="201" t="s">
        <v>128</v>
      </c>
      <c r="D11" s="180"/>
      <c r="E11" s="185">
        <v>2.7E-2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126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3" t="s">
        <v>119</v>
      </c>
      <c r="B12" s="178" t="s">
        <v>76</v>
      </c>
      <c r="C12" s="202" t="s">
        <v>77</v>
      </c>
      <c r="D12" s="181"/>
      <c r="E12" s="186"/>
      <c r="F12" s="192"/>
      <c r="G12" s="192">
        <f>SUMIF(AE13:AE22,"&lt;&gt;NOR",G13:G22)</f>
        <v>25100.199999999997</v>
      </c>
      <c r="H12" s="192"/>
      <c r="I12" s="192">
        <f>SUM(I13:I22)</f>
        <v>4061.95</v>
      </c>
      <c r="J12" s="192"/>
      <c r="K12" s="192">
        <f>SUM(K13:K22)</f>
        <v>21038.239999999998</v>
      </c>
      <c r="L12" s="192"/>
      <c r="M12" s="192">
        <f>SUM(M13:M22)</f>
        <v>30371.241999999998</v>
      </c>
      <c r="N12" s="192"/>
      <c r="O12" s="192">
        <f>SUM(O13:O22)</f>
        <v>9.49</v>
      </c>
      <c r="P12" s="192"/>
      <c r="Q12" s="192">
        <f>SUM(Q13:Q22)</f>
        <v>0</v>
      </c>
      <c r="R12" s="192"/>
      <c r="S12" s="192"/>
      <c r="T12" s="193"/>
      <c r="U12" s="192">
        <f>SUM(U13:U22)</f>
        <v>6.6</v>
      </c>
      <c r="AE12" t="s">
        <v>120</v>
      </c>
    </row>
    <row r="13" spans="1:60" ht="22.5" outlineLevel="1" x14ac:dyDescent="0.2">
      <c r="A13" s="167">
        <v>2</v>
      </c>
      <c r="B13" s="177" t="s">
        <v>129</v>
      </c>
      <c r="C13" s="200" t="s">
        <v>130</v>
      </c>
      <c r="D13" s="179" t="s">
        <v>123</v>
      </c>
      <c r="E13" s="184">
        <v>2.0539499999999999</v>
      </c>
      <c r="F13" s="190">
        <v>2652</v>
      </c>
      <c r="G13" s="190">
        <v>5447.08</v>
      </c>
      <c r="H13" s="190">
        <v>1977.63</v>
      </c>
      <c r="I13" s="190">
        <f>ROUND(E13*H13,2)</f>
        <v>4061.95</v>
      </c>
      <c r="J13" s="190">
        <v>674.37</v>
      </c>
      <c r="K13" s="190">
        <f>ROUND(E13*J13,2)</f>
        <v>1385.12</v>
      </c>
      <c r="L13" s="190">
        <v>21</v>
      </c>
      <c r="M13" s="190">
        <f>G13*(1+L13/100)</f>
        <v>6590.9668000000001</v>
      </c>
      <c r="N13" s="190">
        <v>2.5249999999999999</v>
      </c>
      <c r="O13" s="190">
        <f>ROUND(E13*N13,2)</f>
        <v>5.19</v>
      </c>
      <c r="P13" s="190">
        <v>0</v>
      </c>
      <c r="Q13" s="190">
        <f>ROUND(E13*P13,2)</f>
        <v>0</v>
      </c>
      <c r="R13" s="190"/>
      <c r="S13" s="190"/>
      <c r="T13" s="191">
        <v>3.2130000000000001</v>
      </c>
      <c r="U13" s="190">
        <f>ROUND(E13*T13,2)</f>
        <v>6.6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131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1" t="s">
        <v>125</v>
      </c>
      <c r="D14" s="180"/>
      <c r="E14" s="185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126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1" t="s">
        <v>127</v>
      </c>
      <c r="D15" s="180"/>
      <c r="E15" s="185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126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ht="22.5" outlineLevel="1" x14ac:dyDescent="0.2">
      <c r="A16" s="167"/>
      <c r="B16" s="177"/>
      <c r="C16" s="201" t="s">
        <v>132</v>
      </c>
      <c r="D16" s="180"/>
      <c r="E16" s="185">
        <v>6.7499999999999999E-3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126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3" t="s">
        <v>133</v>
      </c>
      <c r="D17" s="182"/>
      <c r="E17" s="187">
        <v>6.7499999999999999E-3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126</v>
      </c>
      <c r="AF17" s="166">
        <v>1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/>
      <c r="B18" s="177"/>
      <c r="C18" s="201" t="s">
        <v>134</v>
      </c>
      <c r="D18" s="180"/>
      <c r="E18" s="185">
        <v>2.0472000000000001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126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3</v>
      </c>
      <c r="B19" s="177" t="s">
        <v>135</v>
      </c>
      <c r="C19" s="200" t="s">
        <v>136</v>
      </c>
      <c r="D19" s="179" t="s">
        <v>123</v>
      </c>
      <c r="E19" s="184">
        <v>10.236000000000001</v>
      </c>
      <c r="F19" s="190">
        <v>1920</v>
      </c>
      <c r="G19" s="190">
        <v>19653.12</v>
      </c>
      <c r="H19" s="190">
        <v>0</v>
      </c>
      <c r="I19" s="190">
        <f>ROUND(E19*H19,2)</f>
        <v>0</v>
      </c>
      <c r="J19" s="190">
        <v>1920</v>
      </c>
      <c r="K19" s="190">
        <f>ROUND(E19*J19,2)</f>
        <v>19653.12</v>
      </c>
      <c r="L19" s="190">
        <v>21</v>
      </c>
      <c r="M19" s="190">
        <f>G19*(1+L19/100)</f>
        <v>23780.275199999996</v>
      </c>
      <c r="N19" s="190">
        <v>0.42</v>
      </c>
      <c r="O19" s="190">
        <f>ROUND(E19*N19,2)</f>
        <v>4.3</v>
      </c>
      <c r="P19" s="190">
        <v>0</v>
      </c>
      <c r="Q19" s="190">
        <f>ROUND(E19*P19,2)</f>
        <v>0</v>
      </c>
      <c r="R19" s="190"/>
      <c r="S19" s="190"/>
      <c r="T19" s="191">
        <v>0</v>
      </c>
      <c r="U19" s="190">
        <f>ROUND(E19*T19,2)</f>
        <v>0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124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33.75" outlineLevel="1" x14ac:dyDescent="0.2">
      <c r="A20" s="167"/>
      <c r="B20" s="177"/>
      <c r="C20" s="201" t="s">
        <v>137</v>
      </c>
      <c r="D20" s="180"/>
      <c r="E20" s="185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126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1" t="s">
        <v>138</v>
      </c>
      <c r="D21" s="180"/>
      <c r="E21" s="185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126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2.5" outlineLevel="1" x14ac:dyDescent="0.2">
      <c r="A22" s="167"/>
      <c r="B22" s="177"/>
      <c r="C22" s="201" t="s">
        <v>139</v>
      </c>
      <c r="D22" s="180"/>
      <c r="E22" s="185">
        <v>10.236000000000001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126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73" t="s">
        <v>119</v>
      </c>
      <c r="B23" s="178" t="s">
        <v>78</v>
      </c>
      <c r="C23" s="202" t="s">
        <v>79</v>
      </c>
      <c r="D23" s="181"/>
      <c r="E23" s="186"/>
      <c r="F23" s="192"/>
      <c r="G23" s="192">
        <f>SUMIF(AE24:AE24,"&lt;&gt;NOR",G24:G24)</f>
        <v>1700</v>
      </c>
      <c r="H23" s="192"/>
      <c r="I23" s="192">
        <f>SUM(I24:I24)</f>
        <v>0</v>
      </c>
      <c r="J23" s="192"/>
      <c r="K23" s="192">
        <f>SUM(K24:K24)</f>
        <v>1700</v>
      </c>
      <c r="L23" s="192"/>
      <c r="M23" s="192">
        <f>SUM(M24:M24)</f>
        <v>2057</v>
      </c>
      <c r="N23" s="192"/>
      <c r="O23" s="192">
        <f>SUM(O24:O24)</f>
        <v>0.03</v>
      </c>
      <c r="P23" s="192"/>
      <c r="Q23" s="192">
        <f>SUM(Q24:Q24)</f>
        <v>0</v>
      </c>
      <c r="R23" s="192"/>
      <c r="S23" s="192"/>
      <c r="T23" s="193"/>
      <c r="U23" s="192">
        <f>SUM(U24:U24)</f>
        <v>0</v>
      </c>
      <c r="AE23" t="s">
        <v>120</v>
      </c>
    </row>
    <row r="24" spans="1:60" outlineLevel="1" x14ac:dyDescent="0.2">
      <c r="A24" s="167">
        <v>4</v>
      </c>
      <c r="B24" s="177" t="s">
        <v>140</v>
      </c>
      <c r="C24" s="200" t="s">
        <v>141</v>
      </c>
      <c r="D24" s="179" t="s">
        <v>142</v>
      </c>
      <c r="E24" s="184">
        <v>20</v>
      </c>
      <c r="F24" s="190">
        <v>85</v>
      </c>
      <c r="G24" s="190">
        <v>1700</v>
      </c>
      <c r="H24" s="190">
        <v>0</v>
      </c>
      <c r="I24" s="190">
        <f>ROUND(E24*H24,2)</f>
        <v>0</v>
      </c>
      <c r="J24" s="190">
        <v>85</v>
      </c>
      <c r="K24" s="190">
        <f>ROUND(E24*J24,2)</f>
        <v>1700</v>
      </c>
      <c r="L24" s="190">
        <v>21</v>
      </c>
      <c r="M24" s="190">
        <f>G24*(1+L24/100)</f>
        <v>2057</v>
      </c>
      <c r="N24" s="190">
        <v>1.58E-3</v>
      </c>
      <c r="O24" s="190">
        <f>ROUND(E24*N24,2)</f>
        <v>0.03</v>
      </c>
      <c r="P24" s="190">
        <v>0</v>
      </c>
      <c r="Q24" s="190">
        <f>ROUND(E24*P24,2)</f>
        <v>0</v>
      </c>
      <c r="R24" s="190"/>
      <c r="S24" s="190"/>
      <c r="T24" s="191">
        <v>0</v>
      </c>
      <c r="U24" s="190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124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5.5" x14ac:dyDescent="0.2">
      <c r="A25" s="173" t="s">
        <v>119</v>
      </c>
      <c r="B25" s="178" t="s">
        <v>80</v>
      </c>
      <c r="C25" s="202" t="s">
        <v>81</v>
      </c>
      <c r="D25" s="181"/>
      <c r="E25" s="186"/>
      <c r="F25" s="192"/>
      <c r="G25" s="192">
        <f>SUMIF(AE26:AE27,"&lt;&gt;NOR",G26:G27)</f>
        <v>417.63</v>
      </c>
      <c r="H25" s="192"/>
      <c r="I25" s="192">
        <f>SUM(I26:I27)</f>
        <v>0</v>
      </c>
      <c r="J25" s="192"/>
      <c r="K25" s="192">
        <f>SUM(K26:K27)</f>
        <v>417.63</v>
      </c>
      <c r="L25" s="192"/>
      <c r="M25" s="192">
        <f>SUM(M26:M27)</f>
        <v>505.33229999999998</v>
      </c>
      <c r="N25" s="192"/>
      <c r="O25" s="192">
        <f>SUM(O26:O27)</f>
        <v>0</v>
      </c>
      <c r="P25" s="192"/>
      <c r="Q25" s="192">
        <f>SUM(Q26:Q27)</f>
        <v>0</v>
      </c>
      <c r="R25" s="192"/>
      <c r="S25" s="192"/>
      <c r="T25" s="193"/>
      <c r="U25" s="192">
        <f>SUM(U26:U27)</f>
        <v>0</v>
      </c>
      <c r="AE25" t="s">
        <v>120</v>
      </c>
    </row>
    <row r="26" spans="1:60" ht="33.75" outlineLevel="1" x14ac:dyDescent="0.2">
      <c r="A26" s="167">
        <v>5</v>
      </c>
      <c r="B26" s="177" t="s">
        <v>143</v>
      </c>
      <c r="C26" s="200" t="s">
        <v>144</v>
      </c>
      <c r="D26" s="179" t="s">
        <v>142</v>
      </c>
      <c r="E26" s="184">
        <v>40.944000000000003</v>
      </c>
      <c r="F26" s="190">
        <v>10.199999999999999</v>
      </c>
      <c r="G26" s="190">
        <v>417.63</v>
      </c>
      <c r="H26" s="190">
        <v>0</v>
      </c>
      <c r="I26" s="190">
        <f>ROUND(E26*H26,2)</f>
        <v>0</v>
      </c>
      <c r="J26" s="190">
        <v>10.199999999999999</v>
      </c>
      <c r="K26" s="190">
        <f>ROUND(E26*J26,2)</f>
        <v>417.63</v>
      </c>
      <c r="L26" s="190">
        <v>21</v>
      </c>
      <c r="M26" s="190">
        <f>G26*(1+L26/100)</f>
        <v>505.33229999999998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/>
      <c r="S26" s="190"/>
      <c r="T26" s="191">
        <v>0</v>
      </c>
      <c r="U26" s="190">
        <f>ROUND(E26*T26,2)</f>
        <v>0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124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7"/>
      <c r="C27" s="201" t="s">
        <v>145</v>
      </c>
      <c r="D27" s="180"/>
      <c r="E27" s="185">
        <v>40.944000000000003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126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x14ac:dyDescent="0.2">
      <c r="A28" s="173" t="s">
        <v>119</v>
      </c>
      <c r="B28" s="178" t="s">
        <v>82</v>
      </c>
      <c r="C28" s="202" t="s">
        <v>83</v>
      </c>
      <c r="D28" s="181"/>
      <c r="E28" s="186"/>
      <c r="F28" s="192"/>
      <c r="G28" s="192">
        <f>SUMIF(AE29:AE30,"&lt;&gt;NOR",G29:G30)</f>
        <v>324.42</v>
      </c>
      <c r="H28" s="192"/>
      <c r="I28" s="192">
        <f>SUM(I29:I30)</f>
        <v>0</v>
      </c>
      <c r="J28" s="192"/>
      <c r="K28" s="192">
        <f>SUM(K29:K30)</f>
        <v>324.42</v>
      </c>
      <c r="L28" s="192"/>
      <c r="M28" s="192">
        <f>SUM(M29:M30)</f>
        <v>392.54820000000001</v>
      </c>
      <c r="N28" s="192"/>
      <c r="O28" s="192">
        <f>SUM(O29:O30)</f>
        <v>0</v>
      </c>
      <c r="P28" s="192"/>
      <c r="Q28" s="192">
        <f>SUM(Q29:Q30)</f>
        <v>1.23</v>
      </c>
      <c r="R28" s="192"/>
      <c r="S28" s="192"/>
      <c r="T28" s="193"/>
      <c r="U28" s="192">
        <f>SUM(U29:U30)</f>
        <v>0</v>
      </c>
      <c r="AE28" t="s">
        <v>120</v>
      </c>
    </row>
    <row r="29" spans="1:60" ht="22.5" outlineLevel="1" x14ac:dyDescent="0.2">
      <c r="A29" s="167">
        <v>6</v>
      </c>
      <c r="B29" s="177" t="s">
        <v>146</v>
      </c>
      <c r="C29" s="200" t="s">
        <v>147</v>
      </c>
      <c r="D29" s="179" t="s">
        <v>123</v>
      </c>
      <c r="E29" s="184">
        <v>0.68400000000000005</v>
      </c>
      <c r="F29" s="190">
        <v>474.3</v>
      </c>
      <c r="G29" s="190">
        <v>324.42</v>
      </c>
      <c r="H29" s="190">
        <v>0</v>
      </c>
      <c r="I29" s="190">
        <f>ROUND(E29*H29,2)</f>
        <v>0</v>
      </c>
      <c r="J29" s="190">
        <v>474.3</v>
      </c>
      <c r="K29" s="190">
        <f>ROUND(E29*J29,2)</f>
        <v>324.42</v>
      </c>
      <c r="L29" s="190">
        <v>21</v>
      </c>
      <c r="M29" s="190">
        <f>G29*(1+L29/100)</f>
        <v>392.54820000000001</v>
      </c>
      <c r="N29" s="190">
        <v>1.2800000000000001E-3</v>
      </c>
      <c r="O29" s="190">
        <f>ROUND(E29*N29,2)</f>
        <v>0</v>
      </c>
      <c r="P29" s="190">
        <v>1.8</v>
      </c>
      <c r="Q29" s="190">
        <f>ROUND(E29*P29,2)</f>
        <v>1.23</v>
      </c>
      <c r="R29" s="190"/>
      <c r="S29" s="190"/>
      <c r="T29" s="191">
        <v>0</v>
      </c>
      <c r="U29" s="190">
        <f>ROUND(E29*T29,2)</f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124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201" t="s">
        <v>148</v>
      </c>
      <c r="D30" s="180"/>
      <c r="E30" s="185">
        <v>0.68400000000000005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126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x14ac:dyDescent="0.2">
      <c r="A31" s="173" t="s">
        <v>119</v>
      </c>
      <c r="B31" s="178" t="s">
        <v>84</v>
      </c>
      <c r="C31" s="202" t="s">
        <v>85</v>
      </c>
      <c r="D31" s="181"/>
      <c r="E31" s="186"/>
      <c r="F31" s="192"/>
      <c r="G31" s="192">
        <f>SUMIF(AE32:AE36,"&lt;&gt;NOR",G32:G36)</f>
        <v>20280</v>
      </c>
      <c r="H31" s="192"/>
      <c r="I31" s="192">
        <f>SUM(I32:I36)</f>
        <v>5978.31</v>
      </c>
      <c r="J31" s="192"/>
      <c r="K31" s="192">
        <f>SUM(K32:K36)</f>
        <v>14301.69</v>
      </c>
      <c r="L31" s="192"/>
      <c r="M31" s="192">
        <f>SUM(M32:M36)</f>
        <v>24538.799999999999</v>
      </c>
      <c r="N31" s="192"/>
      <c r="O31" s="192">
        <f>SUM(O32:O36)</f>
        <v>0.93</v>
      </c>
      <c r="P31" s="192"/>
      <c r="Q31" s="192">
        <f>SUM(Q32:Q36)</f>
        <v>0</v>
      </c>
      <c r="R31" s="192"/>
      <c r="S31" s="192"/>
      <c r="T31" s="193"/>
      <c r="U31" s="192">
        <f>SUM(U32:U36)</f>
        <v>67.900000000000006</v>
      </c>
      <c r="AE31" t="s">
        <v>120</v>
      </c>
    </row>
    <row r="32" spans="1:60" outlineLevel="1" x14ac:dyDescent="0.2">
      <c r="A32" s="167">
        <v>7</v>
      </c>
      <c r="B32" s="177" t="s">
        <v>149</v>
      </c>
      <c r="C32" s="200" t="s">
        <v>150</v>
      </c>
      <c r="D32" s="179" t="s">
        <v>151</v>
      </c>
      <c r="E32" s="184">
        <v>19.5</v>
      </c>
      <c r="F32" s="190">
        <v>1040</v>
      </c>
      <c r="G32" s="190">
        <v>20280</v>
      </c>
      <c r="H32" s="190">
        <v>306.58</v>
      </c>
      <c r="I32" s="190">
        <f>ROUND(E32*H32,2)</f>
        <v>5978.31</v>
      </c>
      <c r="J32" s="190">
        <v>733.42</v>
      </c>
      <c r="K32" s="190">
        <f>ROUND(E32*J32,2)</f>
        <v>14301.69</v>
      </c>
      <c r="L32" s="190">
        <v>21</v>
      </c>
      <c r="M32" s="190">
        <f>G32*(1+L32/100)</f>
        <v>24538.799999999999</v>
      </c>
      <c r="N32" s="190">
        <v>4.7489999999999997E-2</v>
      </c>
      <c r="O32" s="190">
        <f>ROUND(E32*N32,2)</f>
        <v>0.93</v>
      </c>
      <c r="P32" s="190">
        <v>0</v>
      </c>
      <c r="Q32" s="190">
        <f>ROUND(E32*P32,2)</f>
        <v>0</v>
      </c>
      <c r="R32" s="190"/>
      <c r="S32" s="190"/>
      <c r="T32" s="191">
        <v>3.4820000000000002</v>
      </c>
      <c r="U32" s="190">
        <f>ROUND(E32*T32,2)</f>
        <v>67.900000000000006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131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201" t="s">
        <v>152</v>
      </c>
      <c r="D33" s="180"/>
      <c r="E33" s="185">
        <v>13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126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22.5" outlineLevel="1" x14ac:dyDescent="0.2">
      <c r="A34" s="167"/>
      <c r="B34" s="177"/>
      <c r="C34" s="201" t="s">
        <v>153</v>
      </c>
      <c r="D34" s="180"/>
      <c r="E34" s="185">
        <v>6.5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126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33.75" outlineLevel="1" x14ac:dyDescent="0.2">
      <c r="A35" s="167"/>
      <c r="B35" s="177"/>
      <c r="C35" s="201" t="s">
        <v>154</v>
      </c>
      <c r="D35" s="180"/>
      <c r="E35" s="185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126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155</v>
      </c>
      <c r="D36" s="180"/>
      <c r="E36" s="185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126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x14ac:dyDescent="0.2">
      <c r="A37" s="173" t="s">
        <v>119</v>
      </c>
      <c r="B37" s="178" t="s">
        <v>86</v>
      </c>
      <c r="C37" s="202" t="s">
        <v>87</v>
      </c>
      <c r="D37" s="181"/>
      <c r="E37" s="186"/>
      <c r="F37" s="192"/>
      <c r="G37" s="192">
        <f>SUMIF(AE38:AE41,"&lt;&gt;NOR",G38:G41)</f>
        <v>2203.56</v>
      </c>
      <c r="H37" s="192"/>
      <c r="I37" s="192">
        <f>SUM(I38:I41)</f>
        <v>0</v>
      </c>
      <c r="J37" s="192"/>
      <c r="K37" s="192">
        <f>SUM(K38:K41)</f>
        <v>2203.56</v>
      </c>
      <c r="L37" s="192"/>
      <c r="M37" s="192">
        <f>SUM(M38:M41)</f>
        <v>2666.3075999999996</v>
      </c>
      <c r="N37" s="192"/>
      <c r="O37" s="192">
        <f>SUM(O38:O41)</f>
        <v>0</v>
      </c>
      <c r="P37" s="192"/>
      <c r="Q37" s="192">
        <f>SUM(Q38:Q41)</f>
        <v>0</v>
      </c>
      <c r="R37" s="192"/>
      <c r="S37" s="192"/>
      <c r="T37" s="193"/>
      <c r="U37" s="192">
        <f>SUM(U38:U41)</f>
        <v>0</v>
      </c>
      <c r="AE37" t="s">
        <v>120</v>
      </c>
    </row>
    <row r="38" spans="1:60" ht="22.5" outlineLevel="1" x14ac:dyDescent="0.2">
      <c r="A38" s="167">
        <v>8</v>
      </c>
      <c r="B38" s="177" t="s">
        <v>156</v>
      </c>
      <c r="C38" s="200" t="s">
        <v>157</v>
      </c>
      <c r="D38" s="179" t="s">
        <v>158</v>
      </c>
      <c r="E38" s="184">
        <v>10.49564</v>
      </c>
      <c r="F38" s="190">
        <v>209.95</v>
      </c>
      <c r="G38" s="190">
        <v>2203.56</v>
      </c>
      <c r="H38" s="190">
        <v>0</v>
      </c>
      <c r="I38" s="190">
        <f>ROUND(E38*H38,2)</f>
        <v>0</v>
      </c>
      <c r="J38" s="190">
        <v>209.95</v>
      </c>
      <c r="K38" s="190">
        <f>ROUND(E38*J38,2)</f>
        <v>2203.56</v>
      </c>
      <c r="L38" s="190">
        <v>21</v>
      </c>
      <c r="M38" s="190">
        <f>G38*(1+L38/100)</f>
        <v>2666.3075999999996</v>
      </c>
      <c r="N38" s="190">
        <v>0</v>
      </c>
      <c r="O38" s="190">
        <f>ROUND(E38*N38,2)</f>
        <v>0</v>
      </c>
      <c r="P38" s="190">
        <v>0</v>
      </c>
      <c r="Q38" s="190">
        <f>ROUND(E38*P38,2)</f>
        <v>0</v>
      </c>
      <c r="R38" s="190"/>
      <c r="S38" s="190"/>
      <c r="T38" s="191">
        <v>0</v>
      </c>
      <c r="U38" s="190">
        <f>ROUND(E38*T38,2)</f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159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201" t="s">
        <v>160</v>
      </c>
      <c r="D39" s="180"/>
      <c r="E39" s="185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126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161</v>
      </c>
      <c r="D40" s="180"/>
      <c r="E40" s="185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126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162</v>
      </c>
      <c r="D41" s="180"/>
      <c r="E41" s="185">
        <v>10.49564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126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x14ac:dyDescent="0.2">
      <c r="A42" s="173" t="s">
        <v>119</v>
      </c>
      <c r="B42" s="178" t="s">
        <v>88</v>
      </c>
      <c r="C42" s="202" t="s">
        <v>89</v>
      </c>
      <c r="D42" s="181"/>
      <c r="E42" s="186"/>
      <c r="F42" s="192"/>
      <c r="G42" s="192">
        <f>SUMIF(AE43:AE71,"&lt;&gt;NOR",G43:G71)</f>
        <v>40248.789999999994</v>
      </c>
      <c r="H42" s="192"/>
      <c r="I42" s="192">
        <f>SUM(I43:I71)</f>
        <v>19145.41</v>
      </c>
      <c r="J42" s="192"/>
      <c r="K42" s="192">
        <f>SUM(K43:K71)</f>
        <v>21103.379999999997</v>
      </c>
      <c r="L42" s="192"/>
      <c r="M42" s="192">
        <f>SUM(M43:M71)</f>
        <v>48701.035900000003</v>
      </c>
      <c r="N42" s="192"/>
      <c r="O42" s="192">
        <f>SUM(O43:O71)</f>
        <v>0.86</v>
      </c>
      <c r="P42" s="192"/>
      <c r="Q42" s="192">
        <f>SUM(Q43:Q71)</f>
        <v>0</v>
      </c>
      <c r="R42" s="192"/>
      <c r="S42" s="192"/>
      <c r="T42" s="193"/>
      <c r="U42" s="192">
        <f>SUM(U43:U71)</f>
        <v>1.59</v>
      </c>
      <c r="AE42" t="s">
        <v>120</v>
      </c>
    </row>
    <row r="43" spans="1:60" ht="33.75" outlineLevel="1" x14ac:dyDescent="0.2">
      <c r="A43" s="167">
        <v>9</v>
      </c>
      <c r="B43" s="177" t="s">
        <v>163</v>
      </c>
      <c r="C43" s="200" t="s">
        <v>164</v>
      </c>
      <c r="D43" s="179" t="s">
        <v>165</v>
      </c>
      <c r="E43" s="184">
        <v>8</v>
      </c>
      <c r="F43" s="190">
        <v>42.5</v>
      </c>
      <c r="G43" s="190">
        <v>340</v>
      </c>
      <c r="H43" s="190">
        <v>0</v>
      </c>
      <c r="I43" s="190">
        <f>ROUND(E43*H43,2)</f>
        <v>0</v>
      </c>
      <c r="J43" s="190">
        <v>42.5</v>
      </c>
      <c r="K43" s="190">
        <f>ROUND(E43*J43,2)</f>
        <v>340</v>
      </c>
      <c r="L43" s="190">
        <v>21</v>
      </c>
      <c r="M43" s="190">
        <f>G43*(1+L43/100)</f>
        <v>411.4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/>
      <c r="T43" s="191">
        <v>0</v>
      </c>
      <c r="U43" s="190">
        <f>ROUND(E43*T43,2)</f>
        <v>0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166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1" t="s">
        <v>125</v>
      </c>
      <c r="D44" s="180"/>
      <c r="E44" s="185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126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201" t="s">
        <v>127</v>
      </c>
      <c r="D45" s="180"/>
      <c r="E45" s="185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126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201" t="s">
        <v>167</v>
      </c>
      <c r="D46" s="180"/>
      <c r="E46" s="185">
        <v>8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126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ht="33.75" outlineLevel="1" x14ac:dyDescent="0.2">
      <c r="A47" s="167">
        <v>10</v>
      </c>
      <c r="B47" s="177" t="s">
        <v>168</v>
      </c>
      <c r="C47" s="200" t="s">
        <v>169</v>
      </c>
      <c r="D47" s="179" t="s">
        <v>165</v>
      </c>
      <c r="E47" s="184">
        <v>32</v>
      </c>
      <c r="F47" s="190">
        <v>40.799999999999997</v>
      </c>
      <c r="G47" s="190">
        <v>1305.5999999999999</v>
      </c>
      <c r="H47" s="190">
        <v>0</v>
      </c>
      <c r="I47" s="190">
        <f>ROUND(E47*H47,2)</f>
        <v>0</v>
      </c>
      <c r="J47" s="190">
        <v>40.799999999999997</v>
      </c>
      <c r="K47" s="190">
        <f>ROUND(E47*J47,2)</f>
        <v>1305.5999999999999</v>
      </c>
      <c r="L47" s="190">
        <v>21</v>
      </c>
      <c r="M47" s="190">
        <f>G47*(1+L47/100)</f>
        <v>1579.7759999999998</v>
      </c>
      <c r="N47" s="190">
        <v>0</v>
      </c>
      <c r="O47" s="190">
        <f>ROUND(E47*N47,2)</f>
        <v>0</v>
      </c>
      <c r="P47" s="190">
        <v>0</v>
      </c>
      <c r="Q47" s="190">
        <f>ROUND(E47*P47,2)</f>
        <v>0</v>
      </c>
      <c r="R47" s="190"/>
      <c r="S47" s="190"/>
      <c r="T47" s="191">
        <v>0</v>
      </c>
      <c r="U47" s="190">
        <f>ROUND(E47*T47,2)</f>
        <v>0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166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ht="22.5" outlineLevel="1" x14ac:dyDescent="0.2">
      <c r="A48" s="167"/>
      <c r="B48" s="177"/>
      <c r="C48" s="201" t="s">
        <v>170</v>
      </c>
      <c r="D48" s="180"/>
      <c r="E48" s="185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126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1" t="s">
        <v>171</v>
      </c>
      <c r="D49" s="180"/>
      <c r="E49" s="185">
        <v>16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126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01" t="s">
        <v>172</v>
      </c>
      <c r="D50" s="180"/>
      <c r="E50" s="185">
        <v>16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126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>
        <v>11</v>
      </c>
      <c r="B51" s="177" t="s">
        <v>173</v>
      </c>
      <c r="C51" s="200" t="s">
        <v>174</v>
      </c>
      <c r="D51" s="179" t="s">
        <v>123</v>
      </c>
      <c r="E51" s="184">
        <v>0.95040000000000002</v>
      </c>
      <c r="F51" s="190">
        <v>144.5</v>
      </c>
      <c r="G51" s="190">
        <v>137.33000000000001</v>
      </c>
      <c r="H51" s="190">
        <v>0</v>
      </c>
      <c r="I51" s="190">
        <f>ROUND(E51*H51,2)</f>
        <v>0</v>
      </c>
      <c r="J51" s="190">
        <v>144.5</v>
      </c>
      <c r="K51" s="190">
        <f>ROUND(E51*J51,2)</f>
        <v>137.33000000000001</v>
      </c>
      <c r="L51" s="190">
        <v>21</v>
      </c>
      <c r="M51" s="190">
        <f>G51*(1+L51/100)</f>
        <v>166.16930000000002</v>
      </c>
      <c r="N51" s="190">
        <v>3.1099999999999999E-3</v>
      </c>
      <c r="O51" s="190">
        <f>ROUND(E51*N51,2)</f>
        <v>0</v>
      </c>
      <c r="P51" s="190">
        <v>0</v>
      </c>
      <c r="Q51" s="190">
        <f>ROUND(E51*P51,2)</f>
        <v>0</v>
      </c>
      <c r="R51" s="190"/>
      <c r="S51" s="190"/>
      <c r="T51" s="191">
        <v>0</v>
      </c>
      <c r="U51" s="190">
        <f>ROUND(E51*T51,2)</f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166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>
        <v>12</v>
      </c>
      <c r="B52" s="177" t="s">
        <v>175</v>
      </c>
      <c r="C52" s="200" t="s">
        <v>176</v>
      </c>
      <c r="D52" s="179" t="s">
        <v>151</v>
      </c>
      <c r="E52" s="184">
        <v>9</v>
      </c>
      <c r="F52" s="190">
        <v>1415</v>
      </c>
      <c r="G52" s="190">
        <v>12735</v>
      </c>
      <c r="H52" s="190">
        <v>0</v>
      </c>
      <c r="I52" s="190">
        <f>ROUND(E52*H52,2)</f>
        <v>0</v>
      </c>
      <c r="J52" s="190">
        <v>1415</v>
      </c>
      <c r="K52" s="190">
        <f>ROUND(E52*J52,2)</f>
        <v>12735</v>
      </c>
      <c r="L52" s="190">
        <v>21</v>
      </c>
      <c r="M52" s="190">
        <f>G52*(1+L52/100)</f>
        <v>15409.35</v>
      </c>
      <c r="N52" s="190">
        <v>3.9690000000000003E-2</v>
      </c>
      <c r="O52" s="190">
        <f>ROUND(E52*N52,2)</f>
        <v>0.36</v>
      </c>
      <c r="P52" s="190">
        <v>0</v>
      </c>
      <c r="Q52" s="190">
        <f>ROUND(E52*P52,2)</f>
        <v>0</v>
      </c>
      <c r="R52" s="190"/>
      <c r="S52" s="190"/>
      <c r="T52" s="191">
        <v>0</v>
      </c>
      <c r="U52" s="190">
        <f>ROUND(E52*T52,2)</f>
        <v>0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166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33.75" outlineLevel="1" x14ac:dyDescent="0.2">
      <c r="A53" s="167"/>
      <c r="B53" s="177"/>
      <c r="C53" s="201" t="s">
        <v>177</v>
      </c>
      <c r="D53" s="180"/>
      <c r="E53" s="185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126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ht="22.5" outlineLevel="1" x14ac:dyDescent="0.2">
      <c r="A54" s="167"/>
      <c r="B54" s="177"/>
      <c r="C54" s="201" t="s">
        <v>178</v>
      </c>
      <c r="D54" s="180"/>
      <c r="E54" s="185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126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201" t="s">
        <v>127</v>
      </c>
      <c r="D55" s="180"/>
      <c r="E55" s="185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126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1" t="s">
        <v>179</v>
      </c>
      <c r="D56" s="180"/>
      <c r="E56" s="185">
        <v>9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126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22.5" outlineLevel="1" x14ac:dyDescent="0.2">
      <c r="A57" s="167">
        <v>13</v>
      </c>
      <c r="B57" s="177" t="s">
        <v>180</v>
      </c>
      <c r="C57" s="200" t="s">
        <v>181</v>
      </c>
      <c r="D57" s="179" t="s">
        <v>123</v>
      </c>
      <c r="E57" s="184">
        <v>0.95040000000000002</v>
      </c>
      <c r="F57" s="190">
        <v>15270</v>
      </c>
      <c r="G57" s="190">
        <v>14512.61</v>
      </c>
      <c r="H57" s="190">
        <v>15270</v>
      </c>
      <c r="I57" s="190">
        <f>ROUND(E57*H57,2)</f>
        <v>14512.61</v>
      </c>
      <c r="J57" s="190">
        <v>0</v>
      </c>
      <c r="K57" s="190">
        <f>ROUND(E57*J57,2)</f>
        <v>0</v>
      </c>
      <c r="L57" s="190">
        <v>21</v>
      </c>
      <c r="M57" s="190">
        <f>G57*(1+L57/100)</f>
        <v>17560.258099999999</v>
      </c>
      <c r="N57" s="190">
        <v>0.5</v>
      </c>
      <c r="O57" s="190">
        <f>ROUND(E57*N57,2)</f>
        <v>0.48</v>
      </c>
      <c r="P57" s="190">
        <v>0</v>
      </c>
      <c r="Q57" s="190">
        <f>ROUND(E57*P57,2)</f>
        <v>0</v>
      </c>
      <c r="R57" s="190"/>
      <c r="S57" s="190"/>
      <c r="T57" s="191">
        <v>0</v>
      </c>
      <c r="U57" s="190">
        <f>ROUND(E57*T57,2)</f>
        <v>0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182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/>
      <c r="B58" s="177"/>
      <c r="C58" s="201" t="s">
        <v>183</v>
      </c>
      <c r="D58" s="180"/>
      <c r="E58" s="185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126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01" t="s">
        <v>184</v>
      </c>
      <c r="D59" s="180"/>
      <c r="E59" s="185">
        <v>0.95040000000000002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126</v>
      </c>
      <c r="AF59" s="166">
        <v>0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ht="33.75" outlineLevel="1" x14ac:dyDescent="0.2">
      <c r="A60" s="167">
        <v>14</v>
      </c>
      <c r="B60" s="177" t="s">
        <v>185</v>
      </c>
      <c r="C60" s="200" t="s">
        <v>186</v>
      </c>
      <c r="D60" s="179" t="s">
        <v>187</v>
      </c>
      <c r="E60" s="184">
        <v>8</v>
      </c>
      <c r="F60" s="190">
        <v>243.1</v>
      </c>
      <c r="G60" s="190">
        <v>1944.8</v>
      </c>
      <c r="H60" s="190">
        <v>243.1</v>
      </c>
      <c r="I60" s="190">
        <f>ROUND(E60*H60,2)</f>
        <v>1944.8</v>
      </c>
      <c r="J60" s="190">
        <v>0</v>
      </c>
      <c r="K60" s="190">
        <f>ROUND(E60*J60,2)</f>
        <v>0</v>
      </c>
      <c r="L60" s="190">
        <v>21</v>
      </c>
      <c r="M60" s="190">
        <f>G60*(1+L60/100)</f>
        <v>2353.2080000000001</v>
      </c>
      <c r="N60" s="190">
        <v>1E-3</v>
      </c>
      <c r="O60" s="190">
        <f>ROUND(E60*N60,2)</f>
        <v>0.01</v>
      </c>
      <c r="P60" s="190">
        <v>0</v>
      </c>
      <c r="Q60" s="190">
        <f>ROUND(E60*P60,2)</f>
        <v>0</v>
      </c>
      <c r="R60" s="190"/>
      <c r="S60" s="190"/>
      <c r="T60" s="191">
        <v>0</v>
      </c>
      <c r="U60" s="190">
        <f>ROUND(E60*T60,2)</f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188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33.75" outlineLevel="1" x14ac:dyDescent="0.2">
      <c r="A61" s="167">
        <v>15</v>
      </c>
      <c r="B61" s="177" t="s">
        <v>185</v>
      </c>
      <c r="C61" s="200" t="s">
        <v>189</v>
      </c>
      <c r="D61" s="179" t="s">
        <v>187</v>
      </c>
      <c r="E61" s="184">
        <v>8</v>
      </c>
      <c r="F61" s="190">
        <v>336</v>
      </c>
      <c r="G61" s="190">
        <v>2688</v>
      </c>
      <c r="H61" s="190">
        <v>336</v>
      </c>
      <c r="I61" s="190">
        <f>ROUND(E61*H61,2)</f>
        <v>2688</v>
      </c>
      <c r="J61" s="190">
        <v>0</v>
      </c>
      <c r="K61" s="190">
        <f>ROUND(E61*J61,2)</f>
        <v>0</v>
      </c>
      <c r="L61" s="190">
        <v>21</v>
      </c>
      <c r="M61" s="190">
        <f>G61*(1+L61/100)</f>
        <v>3252.48</v>
      </c>
      <c r="N61" s="190">
        <v>1E-3</v>
      </c>
      <c r="O61" s="190">
        <f>ROUND(E61*N61,2)</f>
        <v>0.01</v>
      </c>
      <c r="P61" s="190">
        <v>0</v>
      </c>
      <c r="Q61" s="190">
        <f>ROUND(E61*P61,2)</f>
        <v>0</v>
      </c>
      <c r="R61" s="190"/>
      <c r="S61" s="190"/>
      <c r="T61" s="191">
        <v>0</v>
      </c>
      <c r="U61" s="190">
        <f>ROUND(E61*T61,2)</f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188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2.5" outlineLevel="1" x14ac:dyDescent="0.2">
      <c r="A62" s="167">
        <v>16</v>
      </c>
      <c r="B62" s="177" t="s">
        <v>190</v>
      </c>
      <c r="C62" s="200" t="s">
        <v>191</v>
      </c>
      <c r="D62" s="179" t="s">
        <v>158</v>
      </c>
      <c r="E62" s="184">
        <v>0.85136999999999996</v>
      </c>
      <c r="F62" s="190">
        <v>1276</v>
      </c>
      <c r="G62" s="190">
        <v>1086.3499999999999</v>
      </c>
      <c r="H62" s="190">
        <v>0</v>
      </c>
      <c r="I62" s="190">
        <f>ROUND(E62*H62,2)</f>
        <v>0</v>
      </c>
      <c r="J62" s="190">
        <v>1276</v>
      </c>
      <c r="K62" s="190">
        <f>ROUND(E62*J62,2)</f>
        <v>1086.3499999999999</v>
      </c>
      <c r="L62" s="190">
        <v>21</v>
      </c>
      <c r="M62" s="190">
        <f>G62*(1+L62/100)</f>
        <v>1314.4834999999998</v>
      </c>
      <c r="N62" s="190">
        <v>0</v>
      </c>
      <c r="O62" s="190">
        <f>ROUND(E62*N62,2)</f>
        <v>0</v>
      </c>
      <c r="P62" s="190">
        <v>0</v>
      </c>
      <c r="Q62" s="190">
        <f>ROUND(E62*P62,2)</f>
        <v>0</v>
      </c>
      <c r="R62" s="190"/>
      <c r="S62" s="190"/>
      <c r="T62" s="191">
        <v>1.863</v>
      </c>
      <c r="U62" s="190">
        <f>ROUND(E62*T62,2)</f>
        <v>1.59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159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1" t="s">
        <v>160</v>
      </c>
      <c r="D63" s="180"/>
      <c r="E63" s="185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126</v>
      </c>
      <c r="AF63" s="166">
        <v>0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1" t="s">
        <v>192</v>
      </c>
      <c r="D64" s="180"/>
      <c r="E64" s="185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126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193</v>
      </c>
      <c r="D65" s="180"/>
      <c r="E65" s="185">
        <v>0.85136999999999996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126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17</v>
      </c>
      <c r="B66" s="177" t="s">
        <v>194</v>
      </c>
      <c r="C66" s="200" t="s">
        <v>195</v>
      </c>
      <c r="D66" s="179" t="s">
        <v>196</v>
      </c>
      <c r="E66" s="184">
        <v>4</v>
      </c>
      <c r="F66" s="190">
        <v>1014</v>
      </c>
      <c r="G66" s="190">
        <v>4056</v>
      </c>
      <c r="H66" s="190">
        <v>0</v>
      </c>
      <c r="I66" s="190">
        <f>ROUND(E66*H66,2)</f>
        <v>0</v>
      </c>
      <c r="J66" s="190">
        <v>1014</v>
      </c>
      <c r="K66" s="190">
        <f>ROUND(E66*J66,2)</f>
        <v>4056</v>
      </c>
      <c r="L66" s="190">
        <v>21</v>
      </c>
      <c r="M66" s="190">
        <f>G66*(1+L66/100)</f>
        <v>4907.76</v>
      </c>
      <c r="N66" s="190">
        <v>0</v>
      </c>
      <c r="O66" s="190">
        <f>ROUND(E66*N66,2)</f>
        <v>0</v>
      </c>
      <c r="P66" s="190">
        <v>0</v>
      </c>
      <c r="Q66" s="190">
        <f>ROUND(E66*P66,2)</f>
        <v>0</v>
      </c>
      <c r="R66" s="190"/>
      <c r="S66" s="190"/>
      <c r="T66" s="191">
        <v>0</v>
      </c>
      <c r="U66" s="190">
        <f>ROUND(E66*T66,2)</f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197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ht="22.5" outlineLevel="1" x14ac:dyDescent="0.2">
      <c r="A67" s="167"/>
      <c r="B67" s="177"/>
      <c r="C67" s="201" t="s">
        <v>198</v>
      </c>
      <c r="D67" s="180"/>
      <c r="E67" s="185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126</v>
      </c>
      <c r="AF67" s="166">
        <v>0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01" t="s">
        <v>199</v>
      </c>
      <c r="D68" s="180"/>
      <c r="E68" s="185">
        <v>2</v>
      </c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126</v>
      </c>
      <c r="AF68" s="166">
        <v>0</v>
      </c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1" t="s">
        <v>200</v>
      </c>
      <c r="D69" s="180"/>
      <c r="E69" s="185">
        <v>2</v>
      </c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126</v>
      </c>
      <c r="AF69" s="166">
        <v>0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18</v>
      </c>
      <c r="B70" s="177" t="s">
        <v>201</v>
      </c>
      <c r="C70" s="200" t="s">
        <v>202</v>
      </c>
      <c r="D70" s="179" t="s">
        <v>203</v>
      </c>
      <c r="E70" s="184">
        <v>1</v>
      </c>
      <c r="F70" s="190">
        <v>1443.1</v>
      </c>
      <c r="G70" s="190">
        <v>1443.1</v>
      </c>
      <c r="H70" s="190">
        <v>0</v>
      </c>
      <c r="I70" s="190">
        <f>ROUND(E70*H70,2)</f>
        <v>0</v>
      </c>
      <c r="J70" s="190">
        <v>1443.1</v>
      </c>
      <c r="K70" s="190">
        <f>ROUND(E70*J70,2)</f>
        <v>1443.1</v>
      </c>
      <c r="L70" s="190">
        <v>21</v>
      </c>
      <c r="M70" s="190">
        <f>G70*(1+L70/100)</f>
        <v>1746.1509999999998</v>
      </c>
      <c r="N70" s="190">
        <v>0</v>
      </c>
      <c r="O70" s="190">
        <f>ROUND(E70*N70,2)</f>
        <v>0</v>
      </c>
      <c r="P70" s="190">
        <v>0</v>
      </c>
      <c r="Q70" s="190">
        <f>ROUND(E70*P70,2)</f>
        <v>0</v>
      </c>
      <c r="R70" s="190"/>
      <c r="S70" s="190"/>
      <c r="T70" s="191">
        <v>0</v>
      </c>
      <c r="U70" s="190">
        <f>ROUND(E70*T70,2)</f>
        <v>0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204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ht="22.5" outlineLevel="1" x14ac:dyDescent="0.2">
      <c r="A71" s="167"/>
      <c r="B71" s="177"/>
      <c r="C71" s="201" t="s">
        <v>205</v>
      </c>
      <c r="D71" s="180"/>
      <c r="E71" s="185">
        <v>1</v>
      </c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126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x14ac:dyDescent="0.2">
      <c r="A72" s="173" t="s">
        <v>119</v>
      </c>
      <c r="B72" s="178" t="s">
        <v>90</v>
      </c>
      <c r="C72" s="202" t="s">
        <v>91</v>
      </c>
      <c r="D72" s="181"/>
      <c r="E72" s="186"/>
      <c r="F72" s="192"/>
      <c r="G72" s="192">
        <f>SUMIF(AE73:AE80,"&lt;&gt;NOR",G73:G80)</f>
        <v>4669.79</v>
      </c>
      <c r="H72" s="192"/>
      <c r="I72" s="192">
        <f>SUM(I73:I80)</f>
        <v>0</v>
      </c>
      <c r="J72" s="192"/>
      <c r="K72" s="192">
        <f>SUM(K73:K80)</f>
        <v>4669.79</v>
      </c>
      <c r="L72" s="192"/>
      <c r="M72" s="192">
        <f>SUM(M73:M80)</f>
        <v>5650.4458999999997</v>
      </c>
      <c r="N72" s="192"/>
      <c r="O72" s="192">
        <f>SUM(O73:O80)</f>
        <v>0.01</v>
      </c>
      <c r="P72" s="192"/>
      <c r="Q72" s="192">
        <f>SUM(Q73:Q80)</f>
        <v>0</v>
      </c>
      <c r="R72" s="192"/>
      <c r="S72" s="192"/>
      <c r="T72" s="193"/>
      <c r="U72" s="192">
        <f>SUM(U73:U80)</f>
        <v>0</v>
      </c>
      <c r="AE72" t="s">
        <v>120</v>
      </c>
    </row>
    <row r="73" spans="1:60" ht="33.75" outlineLevel="1" x14ac:dyDescent="0.2">
      <c r="A73" s="167">
        <v>19</v>
      </c>
      <c r="B73" s="177" t="s">
        <v>206</v>
      </c>
      <c r="C73" s="200" t="s">
        <v>207</v>
      </c>
      <c r="D73" s="179" t="s">
        <v>142</v>
      </c>
      <c r="E73" s="184">
        <v>13.95</v>
      </c>
      <c r="F73" s="190">
        <v>127.5</v>
      </c>
      <c r="G73" s="190">
        <v>1778.63</v>
      </c>
      <c r="H73" s="190">
        <v>0</v>
      </c>
      <c r="I73" s="190">
        <f>ROUND(E73*H73,2)</f>
        <v>0</v>
      </c>
      <c r="J73" s="190">
        <v>127.5</v>
      </c>
      <c r="K73" s="190">
        <f>ROUND(E73*J73,2)</f>
        <v>1778.63</v>
      </c>
      <c r="L73" s="190">
        <v>21</v>
      </c>
      <c r="M73" s="190">
        <f>G73*(1+L73/100)</f>
        <v>2152.1423</v>
      </c>
      <c r="N73" s="190">
        <v>0</v>
      </c>
      <c r="O73" s="190">
        <f>ROUND(E73*N73,2)</f>
        <v>0</v>
      </c>
      <c r="P73" s="190">
        <v>0</v>
      </c>
      <c r="Q73" s="190">
        <f>ROUND(E73*P73,2)</f>
        <v>0</v>
      </c>
      <c r="R73" s="190"/>
      <c r="S73" s="190"/>
      <c r="T73" s="191">
        <v>0</v>
      </c>
      <c r="U73" s="190">
        <f>ROUND(E73*T73,2)</f>
        <v>0</v>
      </c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166</v>
      </c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ht="22.5" outlineLevel="1" x14ac:dyDescent="0.2">
      <c r="A74" s="167"/>
      <c r="B74" s="177"/>
      <c r="C74" s="201" t="s">
        <v>208</v>
      </c>
      <c r="D74" s="180"/>
      <c r="E74" s="185">
        <v>13.95</v>
      </c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126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ht="33.75" outlineLevel="1" x14ac:dyDescent="0.2">
      <c r="A75" s="167">
        <v>20</v>
      </c>
      <c r="B75" s="177" t="s">
        <v>209</v>
      </c>
      <c r="C75" s="200" t="s">
        <v>210</v>
      </c>
      <c r="D75" s="179" t="s">
        <v>142</v>
      </c>
      <c r="E75" s="184">
        <v>13.95</v>
      </c>
      <c r="F75" s="190">
        <v>132.6</v>
      </c>
      <c r="G75" s="190">
        <v>1849.77</v>
      </c>
      <c r="H75" s="190">
        <v>0</v>
      </c>
      <c r="I75" s="190">
        <f>ROUND(E75*H75,2)</f>
        <v>0</v>
      </c>
      <c r="J75" s="190">
        <v>132.6</v>
      </c>
      <c r="K75" s="190">
        <f>ROUND(E75*J75,2)</f>
        <v>1849.77</v>
      </c>
      <c r="L75" s="190">
        <v>21</v>
      </c>
      <c r="M75" s="190">
        <f>G75*(1+L75/100)</f>
        <v>2238.2217000000001</v>
      </c>
      <c r="N75" s="190">
        <v>1.0000000000000001E-5</v>
      </c>
      <c r="O75" s="190">
        <f>ROUND(E75*N75,2)</f>
        <v>0</v>
      </c>
      <c r="P75" s="190">
        <v>0</v>
      </c>
      <c r="Q75" s="190">
        <f>ROUND(E75*P75,2)</f>
        <v>0</v>
      </c>
      <c r="R75" s="190"/>
      <c r="S75" s="190"/>
      <c r="T75" s="191">
        <v>0</v>
      </c>
      <c r="U75" s="190">
        <f>ROUND(E75*T75,2)</f>
        <v>0</v>
      </c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166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ht="22.5" outlineLevel="1" x14ac:dyDescent="0.2">
      <c r="A76" s="167"/>
      <c r="B76" s="177"/>
      <c r="C76" s="201" t="s">
        <v>211</v>
      </c>
      <c r="D76" s="180"/>
      <c r="E76" s="185">
        <v>13.95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126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ht="33.75" outlineLevel="1" x14ac:dyDescent="0.2">
      <c r="A77" s="167">
        <v>21</v>
      </c>
      <c r="B77" s="177" t="s">
        <v>212</v>
      </c>
      <c r="C77" s="200" t="s">
        <v>213</v>
      </c>
      <c r="D77" s="179" t="s">
        <v>142</v>
      </c>
      <c r="E77" s="184">
        <v>24.36</v>
      </c>
      <c r="F77" s="190">
        <v>42.75</v>
      </c>
      <c r="G77" s="190">
        <v>1041.3900000000001</v>
      </c>
      <c r="H77" s="190">
        <v>0</v>
      </c>
      <c r="I77" s="190">
        <f>ROUND(E77*H77,2)</f>
        <v>0</v>
      </c>
      <c r="J77" s="190">
        <v>42.75</v>
      </c>
      <c r="K77" s="190">
        <f>ROUND(E77*J77,2)</f>
        <v>1041.3900000000001</v>
      </c>
      <c r="L77" s="190">
        <v>21</v>
      </c>
      <c r="M77" s="190">
        <f>G77*(1+L77/100)</f>
        <v>1260.0819000000001</v>
      </c>
      <c r="N77" s="190">
        <v>2.9999999999999997E-4</v>
      </c>
      <c r="O77" s="190">
        <f>ROUND(E77*N77,2)</f>
        <v>0.01</v>
      </c>
      <c r="P77" s="190">
        <v>0</v>
      </c>
      <c r="Q77" s="190">
        <f>ROUND(E77*P77,2)</f>
        <v>0</v>
      </c>
      <c r="R77" s="190"/>
      <c r="S77" s="190"/>
      <c r="T77" s="191">
        <v>0</v>
      </c>
      <c r="U77" s="190">
        <f>ROUND(E77*T77,2)</f>
        <v>0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166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ht="22.5" outlineLevel="1" x14ac:dyDescent="0.2">
      <c r="A78" s="167"/>
      <c r="B78" s="177"/>
      <c r="C78" s="201" t="s">
        <v>214</v>
      </c>
      <c r="D78" s="180"/>
      <c r="E78" s="185">
        <v>11.52</v>
      </c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126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215</v>
      </c>
      <c r="D79" s="180"/>
      <c r="E79" s="185">
        <v>9</v>
      </c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126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201" t="s">
        <v>216</v>
      </c>
      <c r="D80" s="180"/>
      <c r="E80" s="185">
        <v>3.84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126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x14ac:dyDescent="0.2">
      <c r="A81" s="173" t="s">
        <v>119</v>
      </c>
      <c r="B81" s="178" t="s">
        <v>92</v>
      </c>
      <c r="C81" s="202" t="s">
        <v>93</v>
      </c>
      <c r="D81" s="181"/>
      <c r="E81" s="186"/>
      <c r="F81" s="192"/>
      <c r="G81" s="192">
        <f>SUMIF(AE82:AE105,"&lt;&gt;NOR",G82:G105)</f>
        <v>1153.6300000000001</v>
      </c>
      <c r="H81" s="192"/>
      <c r="I81" s="192">
        <f>SUM(I82:I105)</f>
        <v>0</v>
      </c>
      <c r="J81" s="192"/>
      <c r="K81" s="192">
        <f>SUM(K82:K105)</f>
        <v>1153.6300000000001</v>
      </c>
      <c r="L81" s="192"/>
      <c r="M81" s="192">
        <f>SUM(M82:M105)</f>
        <v>1395.8922999999998</v>
      </c>
      <c r="N81" s="192"/>
      <c r="O81" s="192">
        <f>SUM(O82:O105)</f>
        <v>0</v>
      </c>
      <c r="P81" s="192"/>
      <c r="Q81" s="192">
        <f>SUM(Q82:Q105)</f>
        <v>0</v>
      </c>
      <c r="R81" s="192"/>
      <c r="S81" s="192"/>
      <c r="T81" s="193"/>
      <c r="U81" s="192">
        <f>SUM(U82:U105)</f>
        <v>1.1499999999999999</v>
      </c>
      <c r="AE81" t="s">
        <v>120</v>
      </c>
    </row>
    <row r="82" spans="1:60" ht="33.75" outlineLevel="1" x14ac:dyDescent="0.2">
      <c r="A82" s="167">
        <v>22</v>
      </c>
      <c r="B82" s="177" t="s">
        <v>217</v>
      </c>
      <c r="C82" s="200" t="s">
        <v>218</v>
      </c>
      <c r="D82" s="179" t="s">
        <v>158</v>
      </c>
      <c r="E82" s="184">
        <v>1.2312000000000001</v>
      </c>
      <c r="F82" s="190">
        <v>160</v>
      </c>
      <c r="G82" s="190">
        <v>196.99</v>
      </c>
      <c r="H82" s="190">
        <v>0</v>
      </c>
      <c r="I82" s="190">
        <f>ROUND(E82*H82,2)</f>
        <v>0</v>
      </c>
      <c r="J82" s="190">
        <v>160</v>
      </c>
      <c r="K82" s="190">
        <f>ROUND(E82*J82,2)</f>
        <v>196.99</v>
      </c>
      <c r="L82" s="190">
        <v>21</v>
      </c>
      <c r="M82" s="190">
        <f>G82*(1+L82/100)</f>
        <v>238.3579</v>
      </c>
      <c r="N82" s="190">
        <v>0</v>
      </c>
      <c r="O82" s="190">
        <f>ROUND(E82*N82,2)</f>
        <v>0</v>
      </c>
      <c r="P82" s="190">
        <v>0</v>
      </c>
      <c r="Q82" s="190">
        <f>ROUND(E82*P82,2)</f>
        <v>0</v>
      </c>
      <c r="R82" s="190"/>
      <c r="S82" s="190"/>
      <c r="T82" s="191">
        <v>0.93300000000000005</v>
      </c>
      <c r="U82" s="190">
        <f>ROUND(E82*T82,2)</f>
        <v>1.1499999999999999</v>
      </c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219</v>
      </c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ht="22.5" outlineLevel="1" x14ac:dyDescent="0.2">
      <c r="A83" s="167"/>
      <c r="B83" s="177"/>
      <c r="C83" s="201" t="s">
        <v>220</v>
      </c>
      <c r="D83" s="180"/>
      <c r="E83" s="185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126</v>
      </c>
      <c r="AF83" s="166">
        <v>0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1" t="s">
        <v>221</v>
      </c>
      <c r="D84" s="180"/>
      <c r="E84" s="185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126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1" t="s">
        <v>222</v>
      </c>
      <c r="D85" s="180"/>
      <c r="E85" s="185">
        <v>1.2312000000000001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126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22.5" outlineLevel="1" x14ac:dyDescent="0.2">
      <c r="A86" s="167">
        <v>23</v>
      </c>
      <c r="B86" s="177" t="s">
        <v>223</v>
      </c>
      <c r="C86" s="200" t="s">
        <v>224</v>
      </c>
      <c r="D86" s="179" t="s">
        <v>158</v>
      </c>
      <c r="E86" s="184">
        <v>1.2312000000000001</v>
      </c>
      <c r="F86" s="190">
        <v>180</v>
      </c>
      <c r="G86" s="190">
        <v>221.62</v>
      </c>
      <c r="H86" s="190">
        <v>0</v>
      </c>
      <c r="I86" s="190">
        <f>ROUND(E86*H86,2)</f>
        <v>0</v>
      </c>
      <c r="J86" s="190">
        <v>180</v>
      </c>
      <c r="K86" s="190">
        <f>ROUND(E86*J86,2)</f>
        <v>221.62</v>
      </c>
      <c r="L86" s="190">
        <v>21</v>
      </c>
      <c r="M86" s="190">
        <f>G86*(1+L86/100)</f>
        <v>268.16019999999997</v>
      </c>
      <c r="N86" s="190">
        <v>0</v>
      </c>
      <c r="O86" s="190">
        <f>ROUND(E86*N86,2)</f>
        <v>0</v>
      </c>
      <c r="P86" s="190">
        <v>0</v>
      </c>
      <c r="Q86" s="190">
        <f>ROUND(E86*P86,2)</f>
        <v>0</v>
      </c>
      <c r="R86" s="190"/>
      <c r="S86" s="190"/>
      <c r="T86" s="191">
        <v>0</v>
      </c>
      <c r="U86" s="190">
        <f>ROUND(E86*T86,2)</f>
        <v>0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219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ht="22.5" outlineLevel="1" x14ac:dyDescent="0.2">
      <c r="A87" s="167"/>
      <c r="B87" s="177"/>
      <c r="C87" s="201" t="s">
        <v>220</v>
      </c>
      <c r="D87" s="180"/>
      <c r="E87" s="185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126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01" t="s">
        <v>221</v>
      </c>
      <c r="D88" s="180"/>
      <c r="E88" s="185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126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7"/>
      <c r="C89" s="201" t="s">
        <v>222</v>
      </c>
      <c r="D89" s="180"/>
      <c r="E89" s="185">
        <v>1.2312000000000001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126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ht="22.5" outlineLevel="1" x14ac:dyDescent="0.2">
      <c r="A90" s="167">
        <v>24</v>
      </c>
      <c r="B90" s="177" t="s">
        <v>225</v>
      </c>
      <c r="C90" s="200" t="s">
        <v>226</v>
      </c>
      <c r="D90" s="179" t="s">
        <v>158</v>
      </c>
      <c r="E90" s="184">
        <v>22.1616</v>
      </c>
      <c r="F90" s="190">
        <v>12</v>
      </c>
      <c r="G90" s="190">
        <v>265.94</v>
      </c>
      <c r="H90" s="190">
        <v>0</v>
      </c>
      <c r="I90" s="190">
        <f>ROUND(E90*H90,2)</f>
        <v>0</v>
      </c>
      <c r="J90" s="190">
        <v>12</v>
      </c>
      <c r="K90" s="190">
        <f>ROUND(E90*J90,2)</f>
        <v>265.94</v>
      </c>
      <c r="L90" s="190">
        <v>21</v>
      </c>
      <c r="M90" s="190">
        <f>G90*(1+L90/100)</f>
        <v>321.78739999999999</v>
      </c>
      <c r="N90" s="190">
        <v>0</v>
      </c>
      <c r="O90" s="190">
        <f>ROUND(E90*N90,2)</f>
        <v>0</v>
      </c>
      <c r="P90" s="190">
        <v>0</v>
      </c>
      <c r="Q90" s="190">
        <f>ROUND(E90*P90,2)</f>
        <v>0</v>
      </c>
      <c r="R90" s="190"/>
      <c r="S90" s="190"/>
      <c r="T90" s="191">
        <v>0</v>
      </c>
      <c r="U90" s="190">
        <f>ROUND(E90*T90,2)</f>
        <v>0</v>
      </c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219</v>
      </c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ht="22.5" outlineLevel="1" x14ac:dyDescent="0.2">
      <c r="A91" s="167"/>
      <c r="B91" s="177"/>
      <c r="C91" s="201" t="s">
        <v>220</v>
      </c>
      <c r="D91" s="180"/>
      <c r="E91" s="185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126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1" t="s">
        <v>221</v>
      </c>
      <c r="D92" s="180"/>
      <c r="E92" s="185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126</v>
      </c>
      <c r="AF92" s="166">
        <v>0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7"/>
      <c r="C93" s="201" t="s">
        <v>227</v>
      </c>
      <c r="D93" s="180"/>
      <c r="E93" s="185">
        <v>22.1616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126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ht="22.5" outlineLevel="1" x14ac:dyDescent="0.2">
      <c r="A94" s="167">
        <v>25</v>
      </c>
      <c r="B94" s="177" t="s">
        <v>228</v>
      </c>
      <c r="C94" s="200" t="s">
        <v>229</v>
      </c>
      <c r="D94" s="179" t="s">
        <v>158</v>
      </c>
      <c r="E94" s="184">
        <v>1.2312000000000001</v>
      </c>
      <c r="F94" s="190">
        <v>145</v>
      </c>
      <c r="G94" s="190">
        <v>178.52</v>
      </c>
      <c r="H94" s="190">
        <v>0</v>
      </c>
      <c r="I94" s="190">
        <f>ROUND(E94*H94,2)</f>
        <v>0</v>
      </c>
      <c r="J94" s="190">
        <v>145</v>
      </c>
      <c r="K94" s="190">
        <f>ROUND(E94*J94,2)</f>
        <v>178.52</v>
      </c>
      <c r="L94" s="190">
        <v>21</v>
      </c>
      <c r="M94" s="190">
        <f>G94*(1+L94/100)</f>
        <v>216.00919999999999</v>
      </c>
      <c r="N94" s="190">
        <v>0</v>
      </c>
      <c r="O94" s="190">
        <f>ROUND(E94*N94,2)</f>
        <v>0</v>
      </c>
      <c r="P94" s="190">
        <v>0</v>
      </c>
      <c r="Q94" s="190">
        <f>ROUND(E94*P94,2)</f>
        <v>0</v>
      </c>
      <c r="R94" s="190"/>
      <c r="S94" s="190"/>
      <c r="T94" s="191">
        <v>0</v>
      </c>
      <c r="U94" s="190">
        <f>ROUND(E94*T94,2)</f>
        <v>0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219</v>
      </c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ht="22.5" outlineLevel="1" x14ac:dyDescent="0.2">
      <c r="A95" s="167"/>
      <c r="B95" s="177"/>
      <c r="C95" s="201" t="s">
        <v>220</v>
      </c>
      <c r="D95" s="180"/>
      <c r="E95" s="185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126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1" t="s">
        <v>221</v>
      </c>
      <c r="D96" s="180"/>
      <c r="E96" s="185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126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7"/>
      <c r="C97" s="201" t="s">
        <v>222</v>
      </c>
      <c r="D97" s="180"/>
      <c r="E97" s="185">
        <v>1.2312000000000001</v>
      </c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126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ht="22.5" outlineLevel="1" x14ac:dyDescent="0.2">
      <c r="A98" s="167">
        <v>26</v>
      </c>
      <c r="B98" s="177" t="s">
        <v>230</v>
      </c>
      <c r="C98" s="200" t="s">
        <v>231</v>
      </c>
      <c r="D98" s="179" t="s">
        <v>158</v>
      </c>
      <c r="E98" s="184">
        <v>2.4624000000000001</v>
      </c>
      <c r="F98" s="190">
        <v>18</v>
      </c>
      <c r="G98" s="190">
        <v>44.32</v>
      </c>
      <c r="H98" s="190">
        <v>0</v>
      </c>
      <c r="I98" s="190">
        <f>ROUND(E98*H98,2)</f>
        <v>0</v>
      </c>
      <c r="J98" s="190">
        <v>18</v>
      </c>
      <c r="K98" s="190">
        <f>ROUND(E98*J98,2)</f>
        <v>44.32</v>
      </c>
      <c r="L98" s="190">
        <v>21</v>
      </c>
      <c r="M98" s="190">
        <f>G98*(1+L98/100)</f>
        <v>53.627200000000002</v>
      </c>
      <c r="N98" s="190">
        <v>0</v>
      </c>
      <c r="O98" s="190">
        <f>ROUND(E98*N98,2)</f>
        <v>0</v>
      </c>
      <c r="P98" s="190">
        <v>0</v>
      </c>
      <c r="Q98" s="190">
        <f>ROUND(E98*P98,2)</f>
        <v>0</v>
      </c>
      <c r="R98" s="190"/>
      <c r="S98" s="190"/>
      <c r="T98" s="191">
        <v>0</v>
      </c>
      <c r="U98" s="190">
        <f>ROUND(E98*T98,2)</f>
        <v>0</v>
      </c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219</v>
      </c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ht="22.5" outlineLevel="1" x14ac:dyDescent="0.2">
      <c r="A99" s="167"/>
      <c r="B99" s="177"/>
      <c r="C99" s="201" t="s">
        <v>220</v>
      </c>
      <c r="D99" s="180"/>
      <c r="E99" s="185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126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1" t="s">
        <v>221</v>
      </c>
      <c r="D100" s="180"/>
      <c r="E100" s="185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126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/>
      <c r="B101" s="177"/>
      <c r="C101" s="201" t="s">
        <v>232</v>
      </c>
      <c r="D101" s="180"/>
      <c r="E101" s="185">
        <v>2.4624000000000001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126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ht="22.5" outlineLevel="1" x14ac:dyDescent="0.2">
      <c r="A102" s="167">
        <v>27</v>
      </c>
      <c r="B102" s="177" t="s">
        <v>233</v>
      </c>
      <c r="C102" s="200" t="s">
        <v>234</v>
      </c>
      <c r="D102" s="179" t="s">
        <v>158</v>
      </c>
      <c r="E102" s="184">
        <v>1.2312000000000001</v>
      </c>
      <c r="F102" s="190">
        <v>200</v>
      </c>
      <c r="G102" s="190">
        <v>246.24</v>
      </c>
      <c r="H102" s="190">
        <v>0</v>
      </c>
      <c r="I102" s="190">
        <f>ROUND(E102*H102,2)</f>
        <v>0</v>
      </c>
      <c r="J102" s="190">
        <v>200</v>
      </c>
      <c r="K102" s="190">
        <f>ROUND(E102*J102,2)</f>
        <v>246.24</v>
      </c>
      <c r="L102" s="190">
        <v>21</v>
      </c>
      <c r="M102" s="190">
        <f>G102*(1+L102/100)</f>
        <v>297.9504</v>
      </c>
      <c r="N102" s="190">
        <v>0</v>
      </c>
      <c r="O102" s="190">
        <f>ROUND(E102*N102,2)</f>
        <v>0</v>
      </c>
      <c r="P102" s="190">
        <v>0</v>
      </c>
      <c r="Q102" s="190">
        <f>ROUND(E102*P102,2)</f>
        <v>0</v>
      </c>
      <c r="R102" s="190"/>
      <c r="S102" s="190"/>
      <c r="T102" s="191">
        <v>0</v>
      </c>
      <c r="U102" s="190">
        <f>ROUND(E102*T102,2)</f>
        <v>0</v>
      </c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219</v>
      </c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ht="22.5" outlineLevel="1" x14ac:dyDescent="0.2">
      <c r="A103" s="167"/>
      <c r="B103" s="177"/>
      <c r="C103" s="201" t="s">
        <v>220</v>
      </c>
      <c r="D103" s="180"/>
      <c r="E103" s="185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126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1" t="s">
        <v>221</v>
      </c>
      <c r="D104" s="180"/>
      <c r="E104" s="185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126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01" t="s">
        <v>222</v>
      </c>
      <c r="D105" s="180"/>
      <c r="E105" s="185">
        <v>1.2312000000000001</v>
      </c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1"/>
      <c r="U105" s="190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126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x14ac:dyDescent="0.2">
      <c r="A106" s="173" t="s">
        <v>119</v>
      </c>
      <c r="B106" s="178" t="s">
        <v>95</v>
      </c>
      <c r="C106" s="202" t="s">
        <v>29</v>
      </c>
      <c r="D106" s="181"/>
      <c r="E106" s="186"/>
      <c r="F106" s="192"/>
      <c r="G106" s="192">
        <f>SUMIF(AE107:AE107,"&lt;&gt;NOR",G107:G107)</f>
        <v>1539.31</v>
      </c>
      <c r="H106" s="192"/>
      <c r="I106" s="192">
        <f>SUM(I107:I107)</f>
        <v>0</v>
      </c>
      <c r="J106" s="192"/>
      <c r="K106" s="192">
        <f>SUM(K107:K107)</f>
        <v>1539.31</v>
      </c>
      <c r="L106" s="192"/>
      <c r="M106" s="192">
        <f>SUM(M107:M107)</f>
        <v>1862.5650999999998</v>
      </c>
      <c r="N106" s="192"/>
      <c r="O106" s="192">
        <f>SUM(O107:O107)</f>
        <v>0</v>
      </c>
      <c r="P106" s="192"/>
      <c r="Q106" s="192">
        <f>SUM(Q107:Q107)</f>
        <v>0</v>
      </c>
      <c r="R106" s="192"/>
      <c r="S106" s="192"/>
      <c r="T106" s="193"/>
      <c r="U106" s="192">
        <f>SUM(U107:U107)</f>
        <v>0</v>
      </c>
      <c r="AE106" t="s">
        <v>120</v>
      </c>
    </row>
    <row r="107" spans="1:60" outlineLevel="1" x14ac:dyDescent="0.2">
      <c r="A107" s="194">
        <v>28</v>
      </c>
      <c r="B107" s="195" t="s">
        <v>235</v>
      </c>
      <c r="C107" s="204" t="s">
        <v>236</v>
      </c>
      <c r="D107" s="196" t="s">
        <v>203</v>
      </c>
      <c r="E107" s="197">
        <v>1</v>
      </c>
      <c r="F107" s="198">
        <v>1539.31</v>
      </c>
      <c r="G107" s="198">
        <v>1539.31</v>
      </c>
      <c r="H107" s="198">
        <v>0</v>
      </c>
      <c r="I107" s="198">
        <f>ROUND(E107*H107,2)</f>
        <v>0</v>
      </c>
      <c r="J107" s="198">
        <v>1539.31</v>
      </c>
      <c r="K107" s="198">
        <f>ROUND(E107*J107,2)</f>
        <v>1539.31</v>
      </c>
      <c r="L107" s="198">
        <v>21</v>
      </c>
      <c r="M107" s="198">
        <f>G107*(1+L107/100)</f>
        <v>1862.5650999999998</v>
      </c>
      <c r="N107" s="198">
        <v>0</v>
      </c>
      <c r="O107" s="198">
        <f>ROUND(E107*N107,2)</f>
        <v>0</v>
      </c>
      <c r="P107" s="198">
        <v>0</v>
      </c>
      <c r="Q107" s="198">
        <f>ROUND(E107*P107,2)</f>
        <v>0</v>
      </c>
      <c r="R107" s="198"/>
      <c r="S107" s="198"/>
      <c r="T107" s="199">
        <v>0</v>
      </c>
      <c r="U107" s="198">
        <f>ROUND(E107*T107,2)</f>
        <v>0</v>
      </c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237</v>
      </c>
      <c r="AF107" s="166"/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x14ac:dyDescent="0.2">
      <c r="A108" s="6"/>
      <c r="B108" s="7" t="s">
        <v>138</v>
      </c>
      <c r="C108" s="205" t="s">
        <v>138</v>
      </c>
      <c r="D108" s="9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v>15</v>
      </c>
      <c r="AD108">
        <v>21</v>
      </c>
    </row>
    <row r="109" spans="1:60" x14ac:dyDescent="0.2">
      <c r="C109" s="206"/>
      <c r="D109" s="161"/>
      <c r="AE109" t="s">
        <v>238</v>
      </c>
    </row>
    <row r="110" spans="1:60" x14ac:dyDescent="0.2">
      <c r="D110" s="161"/>
    </row>
    <row r="111" spans="1:60" x14ac:dyDescent="0.2">
      <c r="D111" s="161"/>
    </row>
    <row r="112" spans="1:60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ZL22-23 ZL23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'ZL22-23 ZL23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2015-08-10T07:52:42Z</cp:lastPrinted>
  <dcterms:created xsi:type="dcterms:W3CDTF">2009-04-08T07:15:50Z</dcterms:created>
  <dcterms:modified xsi:type="dcterms:W3CDTF">2015-08-10T08:11:24Z</dcterms:modified>
</cp:coreProperties>
</file>